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2300" tabRatio="794" firstSheet="3" activeTab="5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externalReferences>
    <externalReference r:id="rId7"/>
  </externalReferences>
  <definedNames>
    <definedName name="_xlnm._FilterDatabase" localSheetId="2" hidden="1">'Выполнение работ'!$A$3:$O$70</definedName>
    <definedName name="_xlnm._FilterDatabase" localSheetId="3" hidden="1">'Финансирование '!$D$3:$D$403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'!$A$1:$AR$378</definedName>
  </definedNames>
  <calcPr calcId="152511" iterate="1"/>
</workbook>
</file>

<file path=xl/calcChain.xml><?xml version="1.0" encoding="utf-8"?>
<calcChain xmlns="http://schemas.openxmlformats.org/spreadsheetml/2006/main">
  <c r="AO364" i="13" l="1"/>
  <c r="E364" i="13" s="1"/>
  <c r="AO365" i="13"/>
  <c r="AO368" i="13"/>
  <c r="AO357" i="13"/>
  <c r="AO369" i="13"/>
  <c r="AF369" i="13"/>
  <c r="AF368" i="13"/>
  <c r="AC369" i="13"/>
  <c r="AC368" i="13"/>
  <c r="AO271" i="13"/>
  <c r="S56" i="13"/>
  <c r="S53" i="13"/>
  <c r="AF202" i="13"/>
  <c r="AF203" i="13"/>
  <c r="AF204" i="13"/>
  <c r="F228" i="13"/>
  <c r="E228" i="13"/>
  <c r="E225" i="13" s="1"/>
  <c r="F227" i="13"/>
  <c r="E227" i="13"/>
  <c r="G226" i="13"/>
  <c r="F226" i="13"/>
  <c r="E226" i="13"/>
  <c r="AQ225" i="13"/>
  <c r="AP225" i="13"/>
  <c r="AO225" i="13"/>
  <c r="AN225" i="13"/>
  <c r="AM225" i="13"/>
  <c r="AL225" i="13"/>
  <c r="AK225" i="13"/>
  <c r="AJ225" i="13"/>
  <c r="AI225" i="13"/>
  <c r="AH225" i="13"/>
  <c r="AG225" i="13"/>
  <c r="AF225" i="13"/>
  <c r="AE225" i="13"/>
  <c r="AD225" i="13"/>
  <c r="AC225" i="13"/>
  <c r="AB225" i="13"/>
  <c r="AA225" i="13"/>
  <c r="Z225" i="13"/>
  <c r="Y225" i="13"/>
  <c r="X225" i="13"/>
  <c r="W225" i="13"/>
  <c r="V225" i="13"/>
  <c r="U225" i="13"/>
  <c r="T225" i="13"/>
  <c r="S225" i="13"/>
  <c r="R225" i="13"/>
  <c r="Q225" i="13"/>
  <c r="P225" i="13"/>
  <c r="O225" i="13"/>
  <c r="N225" i="13"/>
  <c r="M225" i="13"/>
  <c r="L225" i="13"/>
  <c r="K225" i="13"/>
  <c r="J225" i="13"/>
  <c r="I225" i="13"/>
  <c r="H225" i="13"/>
  <c r="F225" i="13"/>
  <c r="F224" i="13"/>
  <c r="G224" i="13" s="1"/>
  <c r="E224" i="13"/>
  <c r="F223" i="13"/>
  <c r="E223" i="13"/>
  <c r="G222" i="13"/>
  <c r="F222" i="13"/>
  <c r="E222" i="13"/>
  <c r="AQ221" i="13"/>
  <c r="AP221" i="13"/>
  <c r="AO221" i="13"/>
  <c r="AN221" i="13"/>
  <c r="AM221" i="13"/>
  <c r="AL221" i="13"/>
  <c r="AK221" i="13"/>
  <c r="AJ221" i="13"/>
  <c r="AI221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F221" i="13"/>
  <c r="E221" i="13"/>
  <c r="F244" i="13"/>
  <c r="G244" i="13" s="1"/>
  <c r="E244" i="13"/>
  <c r="F243" i="13"/>
  <c r="E243" i="13"/>
  <c r="E241" i="13" s="1"/>
  <c r="F242" i="13"/>
  <c r="G242" i="13" s="1"/>
  <c r="E242" i="13"/>
  <c r="AQ241" i="13"/>
  <c r="AP241" i="13"/>
  <c r="AO241" i="13"/>
  <c r="AN241" i="13"/>
  <c r="AM241" i="13"/>
  <c r="AL241" i="13"/>
  <c r="AK241" i="13"/>
  <c r="AJ241" i="13"/>
  <c r="AI241" i="13"/>
  <c r="AH241" i="13"/>
  <c r="AG241" i="13"/>
  <c r="AF241" i="13"/>
  <c r="AE241" i="13"/>
  <c r="AD241" i="13"/>
  <c r="AC241" i="13"/>
  <c r="AB241" i="13"/>
  <c r="AA241" i="13"/>
  <c r="Z241" i="13"/>
  <c r="Y241" i="13"/>
  <c r="X241" i="13"/>
  <c r="W241" i="13"/>
  <c r="V241" i="13"/>
  <c r="U241" i="13"/>
  <c r="T241" i="13"/>
  <c r="S241" i="13"/>
  <c r="R241" i="13"/>
  <c r="Q241" i="13"/>
  <c r="P241" i="13"/>
  <c r="O241" i="13"/>
  <c r="N241" i="13"/>
  <c r="M241" i="13"/>
  <c r="L241" i="13"/>
  <c r="K241" i="13"/>
  <c r="J241" i="13"/>
  <c r="I241" i="13"/>
  <c r="H241" i="13"/>
  <c r="G240" i="13"/>
  <c r="F240" i="13"/>
  <c r="E240" i="13"/>
  <c r="F239" i="13"/>
  <c r="E239" i="13"/>
  <c r="F238" i="13"/>
  <c r="G238" i="13" s="1"/>
  <c r="E238" i="13"/>
  <c r="AQ237" i="13"/>
  <c r="AP237" i="13"/>
  <c r="AO237" i="13"/>
  <c r="AN237" i="13"/>
  <c r="AM237" i="13"/>
  <c r="AL237" i="13"/>
  <c r="AK237" i="13"/>
  <c r="AJ237" i="13"/>
  <c r="AI237" i="13"/>
  <c r="AH237" i="13"/>
  <c r="AG237" i="13"/>
  <c r="AF237" i="13"/>
  <c r="AE237" i="13"/>
  <c r="AD237" i="13"/>
  <c r="AC237" i="13"/>
  <c r="AB237" i="13"/>
  <c r="AA237" i="13"/>
  <c r="Z237" i="13"/>
  <c r="Y237" i="13"/>
  <c r="X237" i="13"/>
  <c r="W237" i="13"/>
  <c r="V237" i="13"/>
  <c r="U237" i="13"/>
  <c r="T237" i="13"/>
  <c r="S237" i="13"/>
  <c r="R237" i="13"/>
  <c r="Q237" i="13"/>
  <c r="P237" i="13"/>
  <c r="O237" i="13"/>
  <c r="N237" i="13"/>
  <c r="M237" i="13"/>
  <c r="L237" i="13"/>
  <c r="K237" i="13"/>
  <c r="J237" i="13"/>
  <c r="I237" i="13"/>
  <c r="H237" i="13"/>
  <c r="F236" i="13"/>
  <c r="E236" i="13"/>
  <c r="F235" i="13"/>
  <c r="E235" i="13"/>
  <c r="F234" i="13"/>
  <c r="E234" i="13"/>
  <c r="AQ233" i="13"/>
  <c r="AP233" i="13"/>
  <c r="AO233" i="13"/>
  <c r="AN233" i="13"/>
  <c r="AM233" i="13"/>
  <c r="AL233" i="13"/>
  <c r="AK233" i="13"/>
  <c r="AJ233" i="13"/>
  <c r="AI233" i="13"/>
  <c r="AH233" i="13"/>
  <c r="AG233" i="13"/>
  <c r="AF233" i="13"/>
  <c r="AE233" i="13"/>
  <c r="AD233" i="13"/>
  <c r="AC233" i="13"/>
  <c r="AB233" i="13"/>
  <c r="AA233" i="13"/>
  <c r="Z233" i="13"/>
  <c r="Y233" i="13"/>
  <c r="X233" i="13"/>
  <c r="W233" i="13"/>
  <c r="V233" i="13"/>
  <c r="U233" i="13"/>
  <c r="T233" i="13"/>
  <c r="S233" i="13"/>
  <c r="R233" i="13"/>
  <c r="Q233" i="13"/>
  <c r="P233" i="13"/>
  <c r="O233" i="13"/>
  <c r="N233" i="13"/>
  <c r="M233" i="13"/>
  <c r="L233" i="13"/>
  <c r="K233" i="13"/>
  <c r="J233" i="13"/>
  <c r="I233" i="13"/>
  <c r="H233" i="13"/>
  <c r="F232" i="13"/>
  <c r="E232" i="13"/>
  <c r="F231" i="13"/>
  <c r="E231" i="13"/>
  <c r="F230" i="13"/>
  <c r="E230" i="13"/>
  <c r="AQ229" i="13"/>
  <c r="AP229" i="13"/>
  <c r="AO229" i="13"/>
  <c r="AN229" i="13"/>
  <c r="AM229" i="13"/>
  <c r="AL229" i="13"/>
  <c r="AK229" i="13"/>
  <c r="AJ229" i="13"/>
  <c r="AI229" i="13"/>
  <c r="AH229" i="13"/>
  <c r="AG229" i="13"/>
  <c r="AF229" i="13"/>
  <c r="AE229" i="13"/>
  <c r="AD229" i="13"/>
  <c r="AC229" i="13"/>
  <c r="AB229" i="13"/>
  <c r="AA229" i="13"/>
  <c r="Z229" i="13"/>
  <c r="Y229" i="13"/>
  <c r="X229" i="13"/>
  <c r="W229" i="13"/>
  <c r="V229" i="13"/>
  <c r="U229" i="13"/>
  <c r="T229" i="13"/>
  <c r="S229" i="13"/>
  <c r="R229" i="13"/>
  <c r="Q229" i="13"/>
  <c r="P229" i="13"/>
  <c r="O229" i="13"/>
  <c r="N229" i="13"/>
  <c r="M229" i="13"/>
  <c r="L229" i="13"/>
  <c r="K229" i="13"/>
  <c r="J229" i="13"/>
  <c r="I229" i="13"/>
  <c r="H229" i="13"/>
  <c r="AL293" i="13"/>
  <c r="Q293" i="13"/>
  <c r="S293" i="13" s="1"/>
  <c r="AL292" i="13"/>
  <c r="S292" i="13"/>
  <c r="Q292" i="13"/>
  <c r="AL288" i="13"/>
  <c r="Q288" i="13"/>
  <c r="S288" i="13" s="1"/>
  <c r="Q265" i="13"/>
  <c r="S265" i="13" s="1"/>
  <c r="Q264" i="13"/>
  <c r="S264" i="13" s="1"/>
  <c r="Q263" i="13"/>
  <c r="S263" i="13" s="1"/>
  <c r="Q262" i="13"/>
  <c r="S262" i="13" s="1"/>
  <c r="Q266" i="13"/>
  <c r="S266" i="13" s="1"/>
  <c r="S261" i="13"/>
  <c r="R261" i="13"/>
  <c r="Q261" i="13"/>
  <c r="G272" i="13"/>
  <c r="G273" i="13"/>
  <c r="G274" i="13"/>
  <c r="G275" i="13"/>
  <c r="G276" i="13"/>
  <c r="S276" i="13"/>
  <c r="S275" i="13"/>
  <c r="S274" i="13"/>
  <c r="S273" i="13"/>
  <c r="S272" i="13"/>
  <c r="S271" i="13"/>
  <c r="M276" i="13"/>
  <c r="M275" i="13"/>
  <c r="M274" i="13"/>
  <c r="M273" i="13"/>
  <c r="M272" i="13"/>
  <c r="M271" i="13"/>
  <c r="P271" i="13"/>
  <c r="AO276" i="13"/>
  <c r="Q276" i="13"/>
  <c r="AO275" i="13"/>
  <c r="Q275" i="13"/>
  <c r="AO274" i="13"/>
  <c r="Q274" i="13"/>
  <c r="AO273" i="13"/>
  <c r="Q273" i="13"/>
  <c r="AO272" i="13"/>
  <c r="Q272" i="13"/>
  <c r="Q271" i="13"/>
  <c r="E207" i="13"/>
  <c r="S196" i="13"/>
  <c r="S193" i="13"/>
  <c r="T196" i="13"/>
  <c r="S188" i="13"/>
  <c r="S185" i="13"/>
  <c r="T188" i="13"/>
  <c r="Q189" i="13"/>
  <c r="R189" i="13"/>
  <c r="S184" i="13"/>
  <c r="S181" i="13"/>
  <c r="T184" i="13"/>
  <c r="S168" i="13"/>
  <c r="S165" i="13"/>
  <c r="T168" i="13"/>
  <c r="E129" i="13"/>
  <c r="AC130" i="13"/>
  <c r="AC127" i="13" s="1"/>
  <c r="AC129" i="13"/>
  <c r="AC128" i="13"/>
  <c r="F146" i="13"/>
  <c r="E146" i="13"/>
  <c r="F145" i="13"/>
  <c r="E145" i="13"/>
  <c r="F144" i="13"/>
  <c r="E144" i="13"/>
  <c r="G144" i="13" s="1"/>
  <c r="AQ143" i="13"/>
  <c r="AP143" i="13"/>
  <c r="AO143" i="13"/>
  <c r="AN143" i="13"/>
  <c r="AM143" i="13"/>
  <c r="AL143" i="13"/>
  <c r="AK143" i="13"/>
  <c r="AJ143" i="13"/>
  <c r="AI143" i="13"/>
  <c r="AH143" i="13"/>
  <c r="AG143" i="13"/>
  <c r="AF143" i="13"/>
  <c r="AE143" i="13"/>
  <c r="AD143" i="13"/>
  <c r="AC143" i="13"/>
  <c r="AB143" i="13"/>
  <c r="AA143" i="13"/>
  <c r="Z143" i="13"/>
  <c r="Y143" i="13"/>
  <c r="X143" i="13"/>
  <c r="W143" i="13"/>
  <c r="V143" i="13"/>
  <c r="U143" i="13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AO97" i="13"/>
  <c r="AO96" i="13"/>
  <c r="AO95" i="13"/>
  <c r="AL97" i="13"/>
  <c r="AL96" i="13"/>
  <c r="AL95" i="13"/>
  <c r="AI97" i="13"/>
  <c r="AI96" i="13"/>
  <c r="AI95" i="13"/>
  <c r="AF95" i="13"/>
  <c r="AP102" i="13"/>
  <c r="AO102" i="13"/>
  <c r="AF105" i="13"/>
  <c r="AF97" i="13" s="1"/>
  <c r="AF104" i="13"/>
  <c r="AF96" i="13" s="1"/>
  <c r="AF103" i="13"/>
  <c r="AC105" i="13"/>
  <c r="AC97" i="13" s="1"/>
  <c r="AC104" i="13"/>
  <c r="AC96" i="13" s="1"/>
  <c r="AC103" i="13"/>
  <c r="AG118" i="13"/>
  <c r="AG102" i="13" s="1"/>
  <c r="AF118" i="13"/>
  <c r="AF102" i="13" s="1"/>
  <c r="AD114" i="13"/>
  <c r="AC114" i="13"/>
  <c r="AC110" i="13"/>
  <c r="AD110" i="13"/>
  <c r="AD106" i="13"/>
  <c r="AC106" i="13"/>
  <c r="G243" i="13" l="1"/>
  <c r="G239" i="13"/>
  <c r="E237" i="13"/>
  <c r="G236" i="13"/>
  <c r="G228" i="13"/>
  <c r="G225" i="13"/>
  <c r="G227" i="13"/>
  <c r="G221" i="13"/>
  <c r="G223" i="13"/>
  <c r="G231" i="13"/>
  <c r="F233" i="13"/>
  <c r="F241" i="13"/>
  <c r="G241" i="13" s="1"/>
  <c r="E229" i="13"/>
  <c r="F237" i="13"/>
  <c r="F143" i="13"/>
  <c r="G235" i="13"/>
  <c r="E233" i="13"/>
  <c r="G234" i="13"/>
  <c r="F229" i="13"/>
  <c r="G232" i="13"/>
  <c r="G230" i="13"/>
  <c r="AF94" i="13"/>
  <c r="Q284" i="13"/>
  <c r="G146" i="13"/>
  <c r="G145" i="13"/>
  <c r="E143" i="13"/>
  <c r="AC102" i="13"/>
  <c r="AI94" i="13"/>
  <c r="AL94" i="13"/>
  <c r="AO94" i="13"/>
  <c r="F121" i="13"/>
  <c r="E121" i="13"/>
  <c r="F120" i="13"/>
  <c r="E120" i="13"/>
  <c r="F119" i="13"/>
  <c r="E119" i="13"/>
  <c r="F117" i="13"/>
  <c r="E117" i="13"/>
  <c r="F116" i="13"/>
  <c r="E116" i="13"/>
  <c r="F115" i="13"/>
  <c r="E115" i="13"/>
  <c r="F113" i="13"/>
  <c r="E113" i="13"/>
  <c r="F112" i="13"/>
  <c r="E112" i="13"/>
  <c r="F111" i="13"/>
  <c r="E111" i="13"/>
  <c r="F109" i="13"/>
  <c r="E109" i="13"/>
  <c r="F108" i="13"/>
  <c r="E108" i="13"/>
  <c r="F107" i="13"/>
  <c r="E107" i="13"/>
  <c r="F105" i="13"/>
  <c r="E105" i="13"/>
  <c r="F104" i="13"/>
  <c r="E104" i="13"/>
  <c r="F103" i="13"/>
  <c r="E103" i="13"/>
  <c r="G237" i="13" l="1"/>
  <c r="G229" i="13"/>
  <c r="G233" i="13"/>
  <c r="G143" i="13"/>
  <c r="F110" i="13"/>
  <c r="G116" i="13"/>
  <c r="E118" i="13"/>
  <c r="F106" i="13"/>
  <c r="G115" i="13"/>
  <c r="F114" i="13"/>
  <c r="F102" i="13"/>
  <c r="G108" i="13"/>
  <c r="F118" i="13"/>
  <c r="G105" i="13"/>
  <c r="E102" i="13"/>
  <c r="G104" i="13"/>
  <c r="G121" i="13"/>
  <c r="G120" i="13"/>
  <c r="E114" i="13"/>
  <c r="G114" i="13" s="1"/>
  <c r="G113" i="13"/>
  <c r="E110" i="13"/>
  <c r="G110" i="13" s="1"/>
  <c r="G112" i="13"/>
  <c r="G109" i="13"/>
  <c r="E106" i="13"/>
  <c r="G106" i="13" s="1"/>
  <c r="G119" i="13"/>
  <c r="G117" i="13"/>
  <c r="G111" i="13"/>
  <c r="G107" i="13"/>
  <c r="G103" i="13"/>
  <c r="I14" i="14"/>
  <c r="I8" i="14"/>
  <c r="G118" i="13" l="1"/>
  <c r="G102" i="13"/>
  <c r="D8" i="14"/>
  <c r="N288" i="13" l="1"/>
  <c r="P288" i="13" s="1"/>
  <c r="N293" i="13"/>
  <c r="P293" i="13" s="1"/>
  <c r="N292" i="13"/>
  <c r="P292" i="13" s="1"/>
  <c r="AO252" i="13"/>
  <c r="N276" i="13"/>
  <c r="P276" i="13" s="1"/>
  <c r="N275" i="13"/>
  <c r="P275" i="13" s="1"/>
  <c r="N274" i="13"/>
  <c r="P274" i="13" s="1"/>
  <c r="N273" i="13"/>
  <c r="P273" i="13" s="1"/>
  <c r="N271" i="13"/>
  <c r="N272" i="13"/>
  <c r="P272" i="13" s="1"/>
  <c r="P133" i="13"/>
  <c r="E208" i="13" l="1"/>
  <c r="T138" i="13" l="1"/>
  <c r="T137" i="13"/>
  <c r="T136" i="13"/>
  <c r="H334" i="13" l="1"/>
  <c r="I334" i="13"/>
  <c r="J334" i="13"/>
  <c r="K334" i="13"/>
  <c r="L334" i="13"/>
  <c r="M334" i="13"/>
  <c r="N334" i="13"/>
  <c r="O334" i="13"/>
  <c r="P334" i="13"/>
  <c r="Q334" i="13"/>
  <c r="R334" i="13"/>
  <c r="S334" i="13"/>
  <c r="T334" i="13"/>
  <c r="U334" i="13"/>
  <c r="V334" i="13"/>
  <c r="W334" i="13"/>
  <c r="X334" i="13"/>
  <c r="Y334" i="13"/>
  <c r="Z334" i="13"/>
  <c r="AA334" i="13"/>
  <c r="AB334" i="13"/>
  <c r="AC334" i="13"/>
  <c r="AD334" i="13"/>
  <c r="AE334" i="13"/>
  <c r="AF334" i="13"/>
  <c r="AG334" i="13"/>
  <c r="AH334" i="13"/>
  <c r="AI334" i="13"/>
  <c r="AJ334" i="13"/>
  <c r="AK334" i="13"/>
  <c r="AL334" i="13"/>
  <c r="AM334" i="13"/>
  <c r="AN334" i="13"/>
  <c r="AO334" i="13"/>
  <c r="AP334" i="13"/>
  <c r="AQ334" i="13"/>
  <c r="H335" i="13"/>
  <c r="I335" i="13"/>
  <c r="J335" i="13"/>
  <c r="K335" i="13"/>
  <c r="L335" i="13"/>
  <c r="M335" i="13"/>
  <c r="N335" i="13"/>
  <c r="O335" i="13"/>
  <c r="P335" i="13"/>
  <c r="Q335" i="13"/>
  <c r="R335" i="13"/>
  <c r="S335" i="13"/>
  <c r="T335" i="13"/>
  <c r="U335" i="13"/>
  <c r="V335" i="13"/>
  <c r="W335" i="13"/>
  <c r="X335" i="13"/>
  <c r="Y335" i="13"/>
  <c r="Z335" i="13"/>
  <c r="AA335" i="13"/>
  <c r="AB335" i="13"/>
  <c r="AC335" i="13"/>
  <c r="AD335" i="13"/>
  <c r="AE335" i="13"/>
  <c r="AF335" i="13"/>
  <c r="AG335" i="13"/>
  <c r="AH335" i="13"/>
  <c r="AI335" i="13"/>
  <c r="AJ335" i="13"/>
  <c r="AK335" i="13"/>
  <c r="AL335" i="13"/>
  <c r="AM335" i="13"/>
  <c r="AN335" i="13"/>
  <c r="AO335" i="13"/>
  <c r="AP335" i="13"/>
  <c r="AQ335" i="13"/>
  <c r="I333" i="13"/>
  <c r="J333" i="13"/>
  <c r="K333" i="13"/>
  <c r="L333" i="13"/>
  <c r="M333" i="13"/>
  <c r="N333" i="13"/>
  <c r="O333" i="13"/>
  <c r="P333" i="13"/>
  <c r="Q333" i="13"/>
  <c r="R333" i="13"/>
  <c r="S333" i="13"/>
  <c r="T333" i="13"/>
  <c r="U333" i="13"/>
  <c r="V333" i="13"/>
  <c r="W333" i="13"/>
  <c r="X333" i="13"/>
  <c r="Y333" i="13"/>
  <c r="Z333" i="13"/>
  <c r="AA333" i="13"/>
  <c r="AB333" i="13"/>
  <c r="AC333" i="13"/>
  <c r="AD333" i="13"/>
  <c r="AE333" i="13"/>
  <c r="AF333" i="13"/>
  <c r="AG333" i="13"/>
  <c r="AH333" i="13"/>
  <c r="AI333" i="13"/>
  <c r="AJ333" i="13"/>
  <c r="AK333" i="13"/>
  <c r="AL333" i="13"/>
  <c r="AM333" i="13"/>
  <c r="AN333" i="13"/>
  <c r="AO333" i="13"/>
  <c r="AP333" i="13"/>
  <c r="AQ333" i="13"/>
  <c r="H333" i="13"/>
  <c r="F339" i="13"/>
  <c r="E339" i="13"/>
  <c r="E336" i="13" s="1"/>
  <c r="F338" i="13"/>
  <c r="G338" i="13" s="1"/>
  <c r="E338" i="13"/>
  <c r="F337" i="13"/>
  <c r="G337" i="13" s="1"/>
  <c r="E337" i="13"/>
  <c r="AQ336" i="13"/>
  <c r="AP336" i="13"/>
  <c r="AO336" i="13"/>
  <c r="AN336" i="13"/>
  <c r="AM336" i="13"/>
  <c r="AL336" i="13"/>
  <c r="AK336" i="13"/>
  <c r="AJ336" i="13"/>
  <c r="AI336" i="13"/>
  <c r="AH336" i="13"/>
  <c r="AG336" i="13"/>
  <c r="AF336" i="13"/>
  <c r="AE336" i="13"/>
  <c r="AD336" i="13"/>
  <c r="AC336" i="13"/>
  <c r="AB336" i="13"/>
  <c r="AA336" i="13"/>
  <c r="Z336" i="13"/>
  <c r="Y336" i="13"/>
  <c r="X336" i="13"/>
  <c r="W336" i="13"/>
  <c r="V336" i="13"/>
  <c r="U336" i="13"/>
  <c r="T336" i="13"/>
  <c r="S336" i="13"/>
  <c r="R336" i="13"/>
  <c r="Q336" i="13"/>
  <c r="P336" i="13"/>
  <c r="O336" i="13"/>
  <c r="N336" i="13"/>
  <c r="M336" i="13"/>
  <c r="L336" i="13"/>
  <c r="K336" i="13"/>
  <c r="J336" i="13"/>
  <c r="I336" i="13"/>
  <c r="H336" i="13"/>
  <c r="F220" i="13"/>
  <c r="E220" i="13"/>
  <c r="F219" i="13"/>
  <c r="E219" i="13"/>
  <c r="F218" i="13"/>
  <c r="E218" i="13"/>
  <c r="AQ217" i="13"/>
  <c r="AP217" i="13"/>
  <c r="AO217" i="13"/>
  <c r="AN217" i="13"/>
  <c r="AM217" i="13"/>
  <c r="AL217" i="13"/>
  <c r="AK217" i="13"/>
  <c r="AJ217" i="13"/>
  <c r="AI217" i="13"/>
  <c r="AH217" i="13"/>
  <c r="AG217" i="13"/>
  <c r="AF217" i="13"/>
  <c r="AE217" i="13"/>
  <c r="AD217" i="13"/>
  <c r="AC217" i="13"/>
  <c r="AB217" i="13"/>
  <c r="AA217" i="13"/>
  <c r="Z217" i="13"/>
  <c r="Y217" i="13"/>
  <c r="X217" i="13"/>
  <c r="W217" i="13"/>
  <c r="V217" i="13"/>
  <c r="U217" i="13"/>
  <c r="T217" i="13"/>
  <c r="S217" i="13"/>
  <c r="R217" i="13"/>
  <c r="Q217" i="13"/>
  <c r="P217" i="13"/>
  <c r="O217" i="13"/>
  <c r="N217" i="13"/>
  <c r="M217" i="13"/>
  <c r="L217" i="13"/>
  <c r="K217" i="13"/>
  <c r="J217" i="13"/>
  <c r="I217" i="13"/>
  <c r="H217" i="13"/>
  <c r="F216" i="13"/>
  <c r="E216" i="13"/>
  <c r="F215" i="13"/>
  <c r="E215" i="13"/>
  <c r="F214" i="13"/>
  <c r="E214" i="13"/>
  <c r="AQ213" i="13"/>
  <c r="AP213" i="13"/>
  <c r="AO213" i="13"/>
  <c r="AN213" i="13"/>
  <c r="AM213" i="13"/>
  <c r="AL213" i="13"/>
  <c r="AK213" i="13"/>
  <c r="AJ213" i="13"/>
  <c r="AI213" i="13"/>
  <c r="AH213" i="13"/>
  <c r="AG213" i="13"/>
  <c r="AF213" i="13"/>
  <c r="AE213" i="13"/>
  <c r="AD213" i="13"/>
  <c r="AC213" i="13"/>
  <c r="AB213" i="13"/>
  <c r="AA213" i="13"/>
  <c r="Z213" i="13"/>
  <c r="Y213" i="13"/>
  <c r="X213" i="13"/>
  <c r="W213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H163" i="13"/>
  <c r="I163" i="13"/>
  <c r="J163" i="13"/>
  <c r="K163" i="13"/>
  <c r="L163" i="13"/>
  <c r="M163" i="13"/>
  <c r="N163" i="13"/>
  <c r="O163" i="13"/>
  <c r="P163" i="13"/>
  <c r="Q163" i="13"/>
  <c r="R163" i="13"/>
  <c r="S163" i="13"/>
  <c r="T163" i="13"/>
  <c r="U163" i="13"/>
  <c r="V163" i="13"/>
  <c r="W163" i="13"/>
  <c r="X163" i="13"/>
  <c r="Y163" i="13"/>
  <c r="Z163" i="13"/>
  <c r="AA163" i="13"/>
  <c r="AB163" i="13"/>
  <c r="AC163" i="13"/>
  <c r="AD163" i="13"/>
  <c r="AE163" i="13"/>
  <c r="AF163" i="13"/>
  <c r="AG163" i="13"/>
  <c r="AH163" i="13"/>
  <c r="AI163" i="13"/>
  <c r="AJ163" i="13"/>
  <c r="AK163" i="13"/>
  <c r="AL163" i="13"/>
  <c r="AM163" i="13"/>
  <c r="AN163" i="13"/>
  <c r="AO163" i="13"/>
  <c r="AP163" i="13"/>
  <c r="AQ163" i="13"/>
  <c r="H164" i="13"/>
  <c r="I164" i="13"/>
  <c r="J164" i="13"/>
  <c r="K164" i="13"/>
  <c r="L164" i="13"/>
  <c r="M164" i="13"/>
  <c r="N164" i="13"/>
  <c r="O164" i="13"/>
  <c r="P164" i="13"/>
  <c r="Q164" i="13"/>
  <c r="R164" i="13"/>
  <c r="S164" i="13"/>
  <c r="T164" i="13"/>
  <c r="U164" i="13"/>
  <c r="V164" i="13"/>
  <c r="W164" i="13"/>
  <c r="X164" i="13"/>
  <c r="Y164" i="13"/>
  <c r="Z164" i="13"/>
  <c r="AA164" i="13"/>
  <c r="AB164" i="13"/>
  <c r="AC164" i="13"/>
  <c r="AD164" i="13"/>
  <c r="AE164" i="13"/>
  <c r="AF164" i="13"/>
  <c r="AG164" i="13"/>
  <c r="AH164" i="13"/>
  <c r="AI164" i="13"/>
  <c r="AJ164" i="13"/>
  <c r="AK164" i="13"/>
  <c r="AL164" i="13"/>
  <c r="AM164" i="13"/>
  <c r="AN164" i="13"/>
  <c r="AO164" i="13"/>
  <c r="AP164" i="13"/>
  <c r="AQ164" i="13"/>
  <c r="I162" i="13"/>
  <c r="J162" i="13"/>
  <c r="K162" i="13"/>
  <c r="L162" i="13"/>
  <c r="M162" i="13"/>
  <c r="N162" i="13"/>
  <c r="O162" i="13"/>
  <c r="P162" i="13"/>
  <c r="Q162" i="13"/>
  <c r="R162" i="13"/>
  <c r="S162" i="13"/>
  <c r="T162" i="13"/>
  <c r="U162" i="13"/>
  <c r="V162" i="13"/>
  <c r="W162" i="13"/>
  <c r="X162" i="13"/>
  <c r="Y162" i="13"/>
  <c r="Z162" i="13"/>
  <c r="AA162" i="13"/>
  <c r="AB162" i="13"/>
  <c r="AC162" i="13"/>
  <c r="AD162" i="13"/>
  <c r="AE162" i="13"/>
  <c r="AF162" i="13"/>
  <c r="AG162" i="13"/>
  <c r="AH162" i="13"/>
  <c r="AI162" i="13"/>
  <c r="AJ162" i="13"/>
  <c r="AK162" i="13"/>
  <c r="AL162" i="13"/>
  <c r="AM162" i="13"/>
  <c r="AN162" i="13"/>
  <c r="AO162" i="13"/>
  <c r="AP162" i="13"/>
  <c r="AQ162" i="13"/>
  <c r="H162" i="13"/>
  <c r="F200" i="13"/>
  <c r="E200" i="13"/>
  <c r="F199" i="13"/>
  <c r="E199" i="13"/>
  <c r="F198" i="13"/>
  <c r="E198" i="13"/>
  <c r="AQ197" i="13"/>
  <c r="AP197" i="13"/>
  <c r="AO197" i="13"/>
  <c r="AN197" i="13"/>
  <c r="AM197" i="13"/>
  <c r="AL197" i="13"/>
  <c r="AK197" i="13"/>
  <c r="AJ197" i="13"/>
  <c r="AI197" i="13"/>
  <c r="AH197" i="13"/>
  <c r="AG197" i="13"/>
  <c r="AF197" i="13"/>
  <c r="AE197" i="13"/>
  <c r="AD197" i="13"/>
  <c r="AC197" i="13"/>
  <c r="AB197" i="13"/>
  <c r="AA197" i="13"/>
  <c r="Z197" i="13"/>
  <c r="Y197" i="13"/>
  <c r="X197" i="13"/>
  <c r="W197" i="13"/>
  <c r="V197" i="13"/>
  <c r="U197" i="13"/>
  <c r="T197" i="13"/>
  <c r="S197" i="13"/>
  <c r="R197" i="13"/>
  <c r="Q197" i="13"/>
  <c r="P197" i="13"/>
  <c r="O197" i="13"/>
  <c r="N197" i="13"/>
  <c r="M197" i="13"/>
  <c r="L197" i="13"/>
  <c r="K197" i="13"/>
  <c r="J197" i="13"/>
  <c r="I197" i="13"/>
  <c r="H197" i="13"/>
  <c r="F196" i="13"/>
  <c r="E196" i="13"/>
  <c r="F195" i="13"/>
  <c r="E195" i="13"/>
  <c r="F194" i="13"/>
  <c r="E194" i="13"/>
  <c r="AQ193" i="13"/>
  <c r="AP193" i="13"/>
  <c r="AO193" i="13"/>
  <c r="AN193" i="13"/>
  <c r="AM193" i="13"/>
  <c r="AL193" i="13"/>
  <c r="AK193" i="13"/>
  <c r="AJ193" i="13"/>
  <c r="AI193" i="13"/>
  <c r="AH193" i="13"/>
  <c r="AG193" i="13"/>
  <c r="AF193" i="13"/>
  <c r="AE193" i="13"/>
  <c r="AD193" i="13"/>
  <c r="AC193" i="13"/>
  <c r="AB193" i="13"/>
  <c r="AA193" i="13"/>
  <c r="Z193" i="13"/>
  <c r="Y193" i="13"/>
  <c r="X193" i="13"/>
  <c r="W193" i="13"/>
  <c r="V193" i="13"/>
  <c r="U193" i="13"/>
  <c r="T193" i="13"/>
  <c r="R193" i="13"/>
  <c r="Q193" i="13"/>
  <c r="P193" i="13"/>
  <c r="O193" i="13"/>
  <c r="N193" i="13"/>
  <c r="M193" i="13"/>
  <c r="L193" i="13"/>
  <c r="K193" i="13"/>
  <c r="J193" i="13"/>
  <c r="I193" i="13"/>
  <c r="H193" i="13"/>
  <c r="F192" i="13"/>
  <c r="E192" i="13"/>
  <c r="F191" i="13"/>
  <c r="E191" i="13"/>
  <c r="F190" i="13"/>
  <c r="E190" i="13"/>
  <c r="AQ189" i="13"/>
  <c r="AP189" i="13"/>
  <c r="AO189" i="13"/>
  <c r="AN189" i="13"/>
  <c r="AM189" i="13"/>
  <c r="AL189" i="13"/>
  <c r="AK189" i="13"/>
  <c r="AJ189" i="13"/>
  <c r="AI189" i="13"/>
  <c r="AH189" i="13"/>
  <c r="AG189" i="13"/>
  <c r="AF189" i="13"/>
  <c r="AE189" i="13"/>
  <c r="AD189" i="13"/>
  <c r="AC189" i="13"/>
  <c r="AB189" i="13"/>
  <c r="AA189" i="13"/>
  <c r="Z189" i="13"/>
  <c r="Y189" i="13"/>
  <c r="X189" i="13"/>
  <c r="W189" i="13"/>
  <c r="V189" i="13"/>
  <c r="U189" i="13"/>
  <c r="T189" i="13"/>
  <c r="S189" i="13"/>
  <c r="P189" i="13"/>
  <c r="O189" i="13"/>
  <c r="N189" i="13"/>
  <c r="M189" i="13"/>
  <c r="L189" i="13"/>
  <c r="K189" i="13"/>
  <c r="J189" i="13"/>
  <c r="I189" i="13"/>
  <c r="H189" i="13"/>
  <c r="F188" i="13"/>
  <c r="E188" i="13"/>
  <c r="F187" i="13"/>
  <c r="E187" i="13"/>
  <c r="F186" i="13"/>
  <c r="E186" i="13"/>
  <c r="AQ185" i="13"/>
  <c r="AP185" i="13"/>
  <c r="AO185" i="13"/>
  <c r="AN185" i="13"/>
  <c r="AM185" i="13"/>
  <c r="AL185" i="13"/>
  <c r="AK185" i="13"/>
  <c r="AJ185" i="13"/>
  <c r="AI185" i="13"/>
  <c r="AH185" i="13"/>
  <c r="AG185" i="13"/>
  <c r="AF185" i="13"/>
  <c r="AE185" i="13"/>
  <c r="AD185" i="13"/>
  <c r="AC185" i="13"/>
  <c r="AB185" i="13"/>
  <c r="AA185" i="13"/>
  <c r="Z185" i="13"/>
  <c r="Y185" i="13"/>
  <c r="X185" i="13"/>
  <c r="W185" i="13"/>
  <c r="V185" i="13"/>
  <c r="U185" i="13"/>
  <c r="T185" i="13"/>
  <c r="R185" i="13"/>
  <c r="Q185" i="13"/>
  <c r="P185" i="13"/>
  <c r="O185" i="13"/>
  <c r="N185" i="13"/>
  <c r="M185" i="13"/>
  <c r="L185" i="13"/>
  <c r="K185" i="13"/>
  <c r="J185" i="13"/>
  <c r="I185" i="13"/>
  <c r="H185" i="13"/>
  <c r="F184" i="13"/>
  <c r="E184" i="13"/>
  <c r="F183" i="13"/>
  <c r="E183" i="13"/>
  <c r="F182" i="13"/>
  <c r="E182" i="13"/>
  <c r="AQ181" i="13"/>
  <c r="AP181" i="13"/>
  <c r="AO181" i="13"/>
  <c r="AN181" i="13"/>
  <c r="AM181" i="13"/>
  <c r="AL181" i="13"/>
  <c r="AK181" i="13"/>
  <c r="AJ181" i="13"/>
  <c r="AI181" i="13"/>
  <c r="AH181" i="13"/>
  <c r="AG181" i="13"/>
  <c r="AF181" i="13"/>
  <c r="AE181" i="13"/>
  <c r="AD181" i="13"/>
  <c r="AC181" i="13"/>
  <c r="AB181" i="13"/>
  <c r="AA181" i="13"/>
  <c r="Z181" i="13"/>
  <c r="Y181" i="13"/>
  <c r="X181" i="13"/>
  <c r="W181" i="13"/>
  <c r="V181" i="13"/>
  <c r="U181" i="13"/>
  <c r="T181" i="13"/>
  <c r="R181" i="13"/>
  <c r="Q181" i="13"/>
  <c r="P181" i="13"/>
  <c r="O181" i="13"/>
  <c r="N181" i="13"/>
  <c r="M181" i="13"/>
  <c r="L181" i="13"/>
  <c r="K181" i="13"/>
  <c r="J181" i="13"/>
  <c r="I181" i="13"/>
  <c r="H181" i="13"/>
  <c r="F180" i="13"/>
  <c r="E180" i="13"/>
  <c r="F179" i="13"/>
  <c r="E179" i="13"/>
  <c r="F178" i="13"/>
  <c r="E178" i="13"/>
  <c r="AQ177" i="13"/>
  <c r="AP177" i="13"/>
  <c r="AO177" i="13"/>
  <c r="AN177" i="13"/>
  <c r="AM177" i="13"/>
  <c r="AL177" i="13"/>
  <c r="AK177" i="13"/>
  <c r="AJ177" i="13"/>
  <c r="AI177" i="13"/>
  <c r="AH177" i="13"/>
  <c r="AG177" i="13"/>
  <c r="AF177" i="13"/>
  <c r="AE177" i="13"/>
  <c r="AD177" i="13"/>
  <c r="AC177" i="13"/>
  <c r="AB177" i="13"/>
  <c r="AA177" i="13"/>
  <c r="Z177" i="13"/>
  <c r="Y177" i="13"/>
  <c r="X177" i="13"/>
  <c r="W177" i="13"/>
  <c r="V177" i="13"/>
  <c r="U177" i="13"/>
  <c r="T177" i="13"/>
  <c r="S177" i="13"/>
  <c r="R177" i="13"/>
  <c r="Q177" i="13"/>
  <c r="P177" i="13"/>
  <c r="O177" i="13"/>
  <c r="N177" i="13"/>
  <c r="M177" i="13"/>
  <c r="L177" i="13"/>
  <c r="K177" i="13"/>
  <c r="J177" i="13"/>
  <c r="I177" i="13"/>
  <c r="H177" i="13"/>
  <c r="F176" i="13"/>
  <c r="E176" i="13"/>
  <c r="F175" i="13"/>
  <c r="E175" i="13"/>
  <c r="F174" i="13"/>
  <c r="E174" i="13"/>
  <c r="AQ173" i="13"/>
  <c r="AP173" i="13"/>
  <c r="AO173" i="13"/>
  <c r="AN173" i="13"/>
  <c r="AM173" i="13"/>
  <c r="AL173" i="13"/>
  <c r="AK173" i="13"/>
  <c r="AJ173" i="13"/>
  <c r="AI173" i="13"/>
  <c r="AH173" i="13"/>
  <c r="AG173" i="13"/>
  <c r="AF173" i="13"/>
  <c r="AE173" i="13"/>
  <c r="AD173" i="13"/>
  <c r="AC173" i="13"/>
  <c r="AB173" i="13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F172" i="13"/>
  <c r="E172" i="13"/>
  <c r="F171" i="13"/>
  <c r="E171" i="13"/>
  <c r="F170" i="13"/>
  <c r="E170" i="13"/>
  <c r="AQ169" i="13"/>
  <c r="AP169" i="13"/>
  <c r="AO169" i="13"/>
  <c r="AN169" i="13"/>
  <c r="AM169" i="13"/>
  <c r="AL169" i="13"/>
  <c r="AK169" i="13"/>
  <c r="AJ169" i="13"/>
  <c r="AI169" i="13"/>
  <c r="AH169" i="13"/>
  <c r="AG169" i="13"/>
  <c r="AF169" i="13"/>
  <c r="AE169" i="13"/>
  <c r="AD169" i="13"/>
  <c r="AC169" i="13"/>
  <c r="AB169" i="13"/>
  <c r="AA169" i="13"/>
  <c r="Z169" i="13"/>
  <c r="Y169" i="13"/>
  <c r="X169" i="13"/>
  <c r="W169" i="13"/>
  <c r="V169" i="13"/>
  <c r="U169" i="13"/>
  <c r="T169" i="13"/>
  <c r="S169" i="13"/>
  <c r="R169" i="13"/>
  <c r="Q169" i="13"/>
  <c r="P169" i="13"/>
  <c r="O169" i="13"/>
  <c r="N169" i="13"/>
  <c r="M169" i="13"/>
  <c r="L169" i="13"/>
  <c r="K169" i="13"/>
  <c r="J169" i="13"/>
  <c r="I169" i="13"/>
  <c r="H169" i="13"/>
  <c r="F168" i="13"/>
  <c r="E168" i="13"/>
  <c r="F167" i="13"/>
  <c r="E167" i="13"/>
  <c r="F166" i="13"/>
  <c r="E166" i="13"/>
  <c r="AQ165" i="13"/>
  <c r="AP165" i="13"/>
  <c r="AO165" i="13"/>
  <c r="AN165" i="13"/>
  <c r="AM165" i="13"/>
  <c r="AL165" i="13"/>
  <c r="AK165" i="13"/>
  <c r="AJ165" i="13"/>
  <c r="AI165" i="13"/>
  <c r="AH165" i="13"/>
  <c r="AG165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R165" i="13"/>
  <c r="Q165" i="13"/>
  <c r="P165" i="13"/>
  <c r="O165" i="13"/>
  <c r="N165" i="13"/>
  <c r="M165" i="13"/>
  <c r="L165" i="13"/>
  <c r="K165" i="13"/>
  <c r="J165" i="13"/>
  <c r="I165" i="13"/>
  <c r="H165" i="13"/>
  <c r="G216" i="13" l="1"/>
  <c r="G184" i="13"/>
  <c r="E181" i="13"/>
  <c r="G339" i="13"/>
  <c r="F336" i="13"/>
  <c r="G336" i="13" s="1"/>
  <c r="G191" i="13"/>
  <c r="E217" i="13"/>
  <c r="G182" i="13"/>
  <c r="G195" i="13"/>
  <c r="G198" i="13"/>
  <c r="E177" i="13"/>
  <c r="E185" i="13"/>
  <c r="E193" i="13"/>
  <c r="G167" i="13"/>
  <c r="G170" i="13"/>
  <c r="F173" i="13"/>
  <c r="G220" i="13"/>
  <c r="G218" i="13"/>
  <c r="G219" i="13"/>
  <c r="E213" i="13"/>
  <c r="F217" i="13"/>
  <c r="G214" i="13"/>
  <c r="G215" i="13"/>
  <c r="F213" i="13"/>
  <c r="G183" i="13"/>
  <c r="E169" i="13"/>
  <c r="E165" i="13"/>
  <c r="G178" i="13"/>
  <c r="G194" i="13"/>
  <c r="G179" i="13"/>
  <c r="G199" i="13"/>
  <c r="G175" i="13"/>
  <c r="E197" i="13"/>
  <c r="E173" i="13"/>
  <c r="G187" i="13"/>
  <c r="G190" i="13"/>
  <c r="G166" i="13"/>
  <c r="G186" i="13"/>
  <c r="E189" i="13"/>
  <c r="G171" i="13"/>
  <c r="G180" i="13"/>
  <c r="G200" i="13"/>
  <c r="G196" i="13"/>
  <c r="G192" i="13"/>
  <c r="G188" i="13"/>
  <c r="G176" i="13"/>
  <c r="G172" i="13"/>
  <c r="G168" i="13"/>
  <c r="F197" i="13"/>
  <c r="F193" i="13"/>
  <c r="F189" i="13"/>
  <c r="F185" i="13"/>
  <c r="G185" i="13" s="1"/>
  <c r="F181" i="13"/>
  <c r="F177" i="13"/>
  <c r="G174" i="13"/>
  <c r="F169" i="13"/>
  <c r="G169" i="13" s="1"/>
  <c r="F165" i="13"/>
  <c r="AO93" i="13"/>
  <c r="AO89" i="13" s="1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P89" i="13"/>
  <c r="AQ89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H87" i="13"/>
  <c r="F93" i="13"/>
  <c r="F92" i="13"/>
  <c r="E92" i="13"/>
  <c r="F91" i="13"/>
  <c r="E91" i="13"/>
  <c r="AQ90" i="13"/>
  <c r="AP90" i="13"/>
  <c r="AO90" i="13"/>
  <c r="AN90" i="13"/>
  <c r="AM90" i="13"/>
  <c r="AL90" i="13"/>
  <c r="AK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H38" i="13"/>
  <c r="H78" i="13" s="1"/>
  <c r="F76" i="13"/>
  <c r="E76" i="13"/>
  <c r="F75" i="13"/>
  <c r="E75" i="13"/>
  <c r="F74" i="13"/>
  <c r="E74" i="13"/>
  <c r="AQ73" i="13"/>
  <c r="AP73" i="13"/>
  <c r="AO73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F72" i="13"/>
  <c r="E72" i="13"/>
  <c r="F71" i="13"/>
  <c r="E71" i="13"/>
  <c r="F70" i="13"/>
  <c r="E70" i="13"/>
  <c r="AQ69" i="13"/>
  <c r="AP69" i="13"/>
  <c r="AO69" i="13"/>
  <c r="AN69" i="13"/>
  <c r="AM69" i="13"/>
  <c r="AL69" i="13"/>
  <c r="AK69" i="13"/>
  <c r="AJ69" i="13"/>
  <c r="AI69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F68" i="13"/>
  <c r="E68" i="13"/>
  <c r="F67" i="13"/>
  <c r="E67" i="13"/>
  <c r="F66" i="13"/>
  <c r="E66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F64" i="13"/>
  <c r="E64" i="13"/>
  <c r="F63" i="13"/>
  <c r="E63" i="13"/>
  <c r="F62" i="13"/>
  <c r="E62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F60" i="13"/>
  <c r="E60" i="13"/>
  <c r="F59" i="13"/>
  <c r="E59" i="13"/>
  <c r="F58" i="13"/>
  <c r="E58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F56" i="13"/>
  <c r="E56" i="13"/>
  <c r="F55" i="13"/>
  <c r="E55" i="13"/>
  <c r="F54" i="13"/>
  <c r="E54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R53" i="13"/>
  <c r="Q53" i="13"/>
  <c r="P53" i="13"/>
  <c r="O53" i="13"/>
  <c r="N53" i="13"/>
  <c r="M53" i="13"/>
  <c r="L53" i="13"/>
  <c r="K53" i="13"/>
  <c r="J53" i="13"/>
  <c r="I53" i="13"/>
  <c r="H53" i="13"/>
  <c r="F52" i="13"/>
  <c r="E52" i="13"/>
  <c r="F51" i="13"/>
  <c r="E51" i="13"/>
  <c r="F50" i="13"/>
  <c r="E50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173" i="13" l="1"/>
  <c r="G181" i="13"/>
  <c r="G217" i="13"/>
  <c r="G197" i="13"/>
  <c r="G193" i="13"/>
  <c r="G165" i="13"/>
  <c r="G213" i="13"/>
  <c r="G177" i="13"/>
  <c r="G189" i="13"/>
  <c r="G92" i="13"/>
  <c r="E73" i="13"/>
  <c r="G91" i="13"/>
  <c r="G50" i="13"/>
  <c r="E57" i="13"/>
  <c r="E65" i="13"/>
  <c r="E69" i="13"/>
  <c r="G59" i="13"/>
  <c r="G62" i="13"/>
  <c r="G60" i="13"/>
  <c r="G63" i="13"/>
  <c r="G75" i="13"/>
  <c r="G51" i="13"/>
  <c r="E61" i="13"/>
  <c r="G66" i="13"/>
  <c r="E53" i="13"/>
  <c r="G67" i="13"/>
  <c r="G58" i="13"/>
  <c r="E93" i="13"/>
  <c r="E90" i="13" s="1"/>
  <c r="F90" i="13"/>
  <c r="G55" i="13"/>
  <c r="G70" i="13"/>
  <c r="G71" i="13"/>
  <c r="F73" i="13"/>
  <c r="G54" i="13"/>
  <c r="G76" i="13"/>
  <c r="G72" i="13"/>
  <c r="G68" i="13"/>
  <c r="G64" i="13"/>
  <c r="G56" i="13"/>
  <c r="E49" i="13"/>
  <c r="G52" i="13"/>
  <c r="G74" i="13"/>
  <c r="F69" i="13"/>
  <c r="F65" i="13"/>
  <c r="F61" i="13"/>
  <c r="F57" i="13"/>
  <c r="F53" i="13"/>
  <c r="F49" i="13"/>
  <c r="G73" i="13" l="1"/>
  <c r="G57" i="13"/>
  <c r="G69" i="13"/>
  <c r="G53" i="13"/>
  <c r="G65" i="13"/>
  <c r="G61" i="13"/>
  <c r="G90" i="13"/>
  <c r="G93" i="13"/>
  <c r="G49" i="13"/>
  <c r="J260" i="13" l="1"/>
  <c r="K260" i="13"/>
  <c r="L260" i="13"/>
  <c r="M260" i="13"/>
  <c r="N260" i="13"/>
  <c r="O260" i="13"/>
  <c r="P260" i="13"/>
  <c r="Q260" i="13"/>
  <c r="R260" i="13"/>
  <c r="T260" i="13"/>
  <c r="U260" i="13"/>
  <c r="V260" i="13"/>
  <c r="W260" i="13"/>
  <c r="X260" i="13"/>
  <c r="Y260" i="13"/>
  <c r="Z260" i="13"/>
  <c r="AA260" i="13"/>
  <c r="AB260" i="13"/>
  <c r="AC260" i="13"/>
  <c r="AD260" i="13"/>
  <c r="AE260" i="13"/>
  <c r="AF260" i="13"/>
  <c r="AG260" i="13"/>
  <c r="AH260" i="13"/>
  <c r="AI260" i="13"/>
  <c r="AJ260" i="13"/>
  <c r="AK260" i="13"/>
  <c r="AL260" i="13"/>
  <c r="AM260" i="13"/>
  <c r="AN260" i="13"/>
  <c r="AO260" i="13"/>
  <c r="AP260" i="13"/>
  <c r="AQ260" i="13"/>
  <c r="I263" i="13"/>
  <c r="I261" i="13"/>
  <c r="I260" i="13" s="1"/>
  <c r="S260" i="13" l="1"/>
  <c r="F21" i="17"/>
  <c r="E21" i="17"/>
  <c r="H96" i="13" l="1"/>
  <c r="H97" i="13"/>
  <c r="T135" i="13" l="1"/>
  <c r="AF131" i="13"/>
  <c r="E101" i="13"/>
  <c r="E100" i="13"/>
  <c r="W98" i="13"/>
  <c r="W96" i="13"/>
  <c r="W97" i="13"/>
  <c r="E97" i="13" s="1"/>
  <c r="E96" i="13" l="1"/>
  <c r="E44" i="13"/>
  <c r="E43" i="13"/>
  <c r="E42" i="13"/>
  <c r="E39" i="13"/>
  <c r="AI41" i="13"/>
  <c r="E41" i="13" l="1"/>
  <c r="D23" i="14"/>
  <c r="E21" i="14"/>
  <c r="F22" i="14" l="1"/>
  <c r="E14" i="17" l="1"/>
  <c r="F14" i="17"/>
  <c r="E12" i="17" l="1"/>
  <c r="E13" i="17"/>
  <c r="E11" i="17"/>
  <c r="L19" i="17"/>
  <c r="F19" i="17"/>
  <c r="G19" i="17" s="1"/>
  <c r="L18" i="17"/>
  <c r="F18" i="17"/>
  <c r="F12" i="17" s="1"/>
  <c r="F17" i="17"/>
  <c r="F11" i="17" s="1"/>
  <c r="E16" i="17"/>
  <c r="L16" i="17"/>
  <c r="G18" i="17" l="1"/>
  <c r="F13" i="17"/>
  <c r="E10" i="17"/>
  <c r="G17" i="17"/>
  <c r="F16" i="17"/>
  <c r="G16" i="17" s="1"/>
  <c r="E23" i="14" l="1"/>
  <c r="D21" i="14"/>
  <c r="E19" i="14"/>
  <c r="D19" i="14"/>
  <c r="E17" i="14"/>
  <c r="D17" i="14"/>
  <c r="E16" i="14"/>
  <c r="D16" i="14"/>
  <c r="D9" i="14"/>
  <c r="E9" i="14"/>
  <c r="D10" i="14"/>
  <c r="E10" i="14"/>
  <c r="D11" i="14"/>
  <c r="E11" i="14"/>
  <c r="D12" i="14"/>
  <c r="E12" i="14"/>
  <c r="D13" i="14"/>
  <c r="E13" i="14"/>
  <c r="E14" i="14"/>
  <c r="E8" i="14"/>
  <c r="F8" i="14" s="1"/>
  <c r="F27" i="13"/>
  <c r="E27" i="13"/>
  <c r="F26" i="13"/>
  <c r="E26" i="13"/>
  <c r="F25" i="13"/>
  <c r="E25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E24" i="13" l="1"/>
  <c r="F17" i="14"/>
  <c r="F19" i="14"/>
  <c r="F23" i="14"/>
  <c r="F12" i="14"/>
  <c r="F21" i="14"/>
  <c r="F16" i="14"/>
  <c r="F14" i="14"/>
  <c r="F13" i="14"/>
  <c r="F11" i="14"/>
  <c r="F10" i="14"/>
  <c r="F9" i="14"/>
  <c r="G25" i="13"/>
  <c r="G27" i="13"/>
  <c r="G26" i="13"/>
  <c r="F24" i="13"/>
  <c r="H326" i="13"/>
  <c r="I326" i="13"/>
  <c r="J326" i="13"/>
  <c r="K326" i="13"/>
  <c r="L326" i="13"/>
  <c r="M326" i="13"/>
  <c r="N326" i="13"/>
  <c r="O326" i="13"/>
  <c r="P326" i="13"/>
  <c r="Q326" i="13"/>
  <c r="R326" i="13"/>
  <c r="S326" i="13"/>
  <c r="T326" i="13"/>
  <c r="U326" i="13"/>
  <c r="V326" i="13"/>
  <c r="W326" i="13"/>
  <c r="X326" i="13"/>
  <c r="Y326" i="13"/>
  <c r="Z326" i="13"/>
  <c r="AA326" i="13"/>
  <c r="AB326" i="13"/>
  <c r="AC326" i="13"/>
  <c r="AD326" i="13"/>
  <c r="AE326" i="13"/>
  <c r="AF326" i="13"/>
  <c r="AG326" i="13"/>
  <c r="AH326" i="13"/>
  <c r="AI326" i="13"/>
  <c r="AJ326" i="13"/>
  <c r="AK326" i="13"/>
  <c r="AL326" i="13"/>
  <c r="AM326" i="13"/>
  <c r="AN326" i="13"/>
  <c r="AO326" i="13"/>
  <c r="AP326" i="13"/>
  <c r="AQ326" i="13"/>
  <c r="H327" i="13"/>
  <c r="I327" i="13"/>
  <c r="J327" i="13"/>
  <c r="K327" i="13"/>
  <c r="L327" i="13"/>
  <c r="M327" i="13"/>
  <c r="N327" i="13"/>
  <c r="O327" i="13"/>
  <c r="P327" i="13"/>
  <c r="Q327" i="13"/>
  <c r="R327" i="13"/>
  <c r="S327" i="13"/>
  <c r="T327" i="13"/>
  <c r="U327" i="13"/>
  <c r="V327" i="13"/>
  <c r="W327" i="13"/>
  <c r="X327" i="13"/>
  <c r="Y327" i="13"/>
  <c r="Z327" i="13"/>
  <c r="AA327" i="13"/>
  <c r="AB327" i="13"/>
  <c r="AC327" i="13"/>
  <c r="AD327" i="13"/>
  <c r="AE327" i="13"/>
  <c r="AF327" i="13"/>
  <c r="AG327" i="13"/>
  <c r="AH327" i="13"/>
  <c r="AI327" i="13"/>
  <c r="AJ327" i="13"/>
  <c r="AK327" i="13"/>
  <c r="AL327" i="13"/>
  <c r="AM327" i="13"/>
  <c r="AN327" i="13"/>
  <c r="AO327" i="13"/>
  <c r="AP327" i="13"/>
  <c r="AQ327" i="13"/>
  <c r="H328" i="13"/>
  <c r="I328" i="13"/>
  <c r="J328" i="13"/>
  <c r="K328" i="13"/>
  <c r="L328" i="13"/>
  <c r="M328" i="13"/>
  <c r="N328" i="13"/>
  <c r="O328" i="13"/>
  <c r="P328" i="13"/>
  <c r="Q328" i="13"/>
  <c r="R328" i="13"/>
  <c r="S328" i="13"/>
  <c r="T328" i="13"/>
  <c r="U328" i="13"/>
  <c r="V328" i="13"/>
  <c r="W328" i="13"/>
  <c r="X328" i="13"/>
  <c r="Y328" i="13"/>
  <c r="Z328" i="13"/>
  <c r="AA328" i="13"/>
  <c r="AB328" i="13"/>
  <c r="AC328" i="13"/>
  <c r="AD328" i="13"/>
  <c r="AE328" i="13"/>
  <c r="AF328" i="13"/>
  <c r="AG328" i="13"/>
  <c r="AH328" i="13"/>
  <c r="AI328" i="13"/>
  <c r="AJ328" i="13"/>
  <c r="AK328" i="13"/>
  <c r="AL328" i="13"/>
  <c r="AM328" i="13"/>
  <c r="AN328" i="13"/>
  <c r="AO328" i="13"/>
  <c r="AP328" i="13"/>
  <c r="AQ328" i="13"/>
  <c r="I325" i="13"/>
  <c r="J325" i="13"/>
  <c r="K325" i="13"/>
  <c r="L325" i="13"/>
  <c r="M325" i="13"/>
  <c r="N325" i="13"/>
  <c r="O325" i="13"/>
  <c r="P325" i="13"/>
  <c r="Q325" i="13"/>
  <c r="R325" i="13"/>
  <c r="S325" i="13"/>
  <c r="T325" i="13"/>
  <c r="U325" i="13"/>
  <c r="V325" i="13"/>
  <c r="W325" i="13"/>
  <c r="X325" i="13"/>
  <c r="Y325" i="13"/>
  <c r="Z325" i="13"/>
  <c r="AA325" i="13"/>
  <c r="AB325" i="13"/>
  <c r="AC325" i="13"/>
  <c r="AD325" i="13"/>
  <c r="AE325" i="13"/>
  <c r="AF325" i="13"/>
  <c r="AG325" i="13"/>
  <c r="AH325" i="13"/>
  <c r="AI325" i="13"/>
  <c r="AJ325" i="13"/>
  <c r="AK325" i="13"/>
  <c r="AL325" i="13"/>
  <c r="AM325" i="13"/>
  <c r="AN325" i="13"/>
  <c r="AO325" i="13"/>
  <c r="AP325" i="13"/>
  <c r="AQ325" i="13"/>
  <c r="H325" i="13"/>
  <c r="F343" i="13"/>
  <c r="E343" i="13"/>
  <c r="F342" i="13"/>
  <c r="E342" i="13"/>
  <c r="F341" i="13"/>
  <c r="E341" i="13"/>
  <c r="AQ340" i="13"/>
  <c r="AP340" i="13"/>
  <c r="AO340" i="13"/>
  <c r="AN340" i="13"/>
  <c r="AM340" i="13"/>
  <c r="AL340" i="13"/>
  <c r="AK340" i="13"/>
  <c r="AJ340" i="13"/>
  <c r="AI340" i="13"/>
  <c r="AH340" i="13"/>
  <c r="AG340" i="13"/>
  <c r="AF340" i="13"/>
  <c r="AE340" i="13"/>
  <c r="AD340" i="13"/>
  <c r="AC340" i="13"/>
  <c r="AB340" i="13"/>
  <c r="AA340" i="13"/>
  <c r="Z340" i="13"/>
  <c r="Y340" i="13"/>
  <c r="X340" i="13"/>
  <c r="W340" i="13"/>
  <c r="V340" i="13"/>
  <c r="U340" i="13"/>
  <c r="T340" i="13"/>
  <c r="S340" i="13"/>
  <c r="R340" i="13"/>
  <c r="Q340" i="13"/>
  <c r="P340" i="13"/>
  <c r="O340" i="13"/>
  <c r="N340" i="13"/>
  <c r="M340" i="13"/>
  <c r="L340" i="13"/>
  <c r="K340" i="13"/>
  <c r="J340" i="13"/>
  <c r="I340" i="13"/>
  <c r="H340" i="13"/>
  <c r="F335" i="13"/>
  <c r="E335" i="13"/>
  <c r="F334" i="13"/>
  <c r="E334" i="13"/>
  <c r="F333" i="13"/>
  <c r="E333" i="13"/>
  <c r="AQ332" i="13"/>
  <c r="AP332" i="13"/>
  <c r="AO332" i="13"/>
  <c r="AN332" i="13"/>
  <c r="AM332" i="13"/>
  <c r="AL332" i="13"/>
  <c r="AK332" i="13"/>
  <c r="AJ332" i="13"/>
  <c r="AI332" i="13"/>
  <c r="AH332" i="13"/>
  <c r="AG332" i="13"/>
  <c r="AF332" i="13"/>
  <c r="AE332" i="13"/>
  <c r="AD332" i="13"/>
  <c r="AC332" i="13"/>
  <c r="AB332" i="13"/>
  <c r="AA332" i="13"/>
  <c r="Z332" i="13"/>
  <c r="Y332" i="13"/>
  <c r="X332" i="13"/>
  <c r="W332" i="13"/>
  <c r="V332" i="13"/>
  <c r="U332" i="13"/>
  <c r="T332" i="13"/>
  <c r="S332" i="13"/>
  <c r="R332" i="13"/>
  <c r="Q332" i="13"/>
  <c r="P332" i="13"/>
  <c r="O332" i="13"/>
  <c r="N332" i="13"/>
  <c r="M332" i="13"/>
  <c r="L332" i="13"/>
  <c r="K332" i="13"/>
  <c r="J332" i="13"/>
  <c r="I332" i="13"/>
  <c r="H332" i="13"/>
  <c r="F331" i="13"/>
  <c r="E331" i="13"/>
  <c r="F330" i="13"/>
  <c r="E330" i="13"/>
  <c r="F329" i="13"/>
  <c r="E329" i="13"/>
  <c r="F318" i="13"/>
  <c r="E318" i="13"/>
  <c r="F317" i="13"/>
  <c r="E317" i="13"/>
  <c r="F316" i="13"/>
  <c r="E316" i="13"/>
  <c r="AQ315" i="13"/>
  <c r="AP315" i="13"/>
  <c r="AO315" i="13"/>
  <c r="AN315" i="13"/>
  <c r="AM315" i="13"/>
  <c r="AL315" i="13"/>
  <c r="AK315" i="13"/>
  <c r="AJ315" i="13"/>
  <c r="AI315" i="13"/>
  <c r="AH315" i="13"/>
  <c r="AG315" i="13"/>
  <c r="AF315" i="13"/>
  <c r="AE315" i="13"/>
  <c r="AD315" i="13"/>
  <c r="AC315" i="13"/>
  <c r="AB315" i="13"/>
  <c r="AA315" i="13"/>
  <c r="Z315" i="13"/>
  <c r="Y315" i="13"/>
  <c r="X315" i="13"/>
  <c r="W315" i="13"/>
  <c r="V315" i="13"/>
  <c r="U315" i="13"/>
  <c r="T315" i="13"/>
  <c r="S315" i="13"/>
  <c r="R315" i="13"/>
  <c r="Q315" i="13"/>
  <c r="P315" i="13"/>
  <c r="O315" i="13"/>
  <c r="N315" i="13"/>
  <c r="M315" i="13"/>
  <c r="L315" i="13"/>
  <c r="K315" i="13"/>
  <c r="J315" i="13"/>
  <c r="I315" i="13"/>
  <c r="H315" i="13"/>
  <c r="F314" i="13"/>
  <c r="E314" i="13"/>
  <c r="F313" i="13"/>
  <c r="E313" i="13"/>
  <c r="F312" i="13"/>
  <c r="E312" i="13"/>
  <c r="AQ311" i="13"/>
  <c r="AP311" i="13"/>
  <c r="AO311" i="13"/>
  <c r="AN311" i="13"/>
  <c r="AM311" i="13"/>
  <c r="AL311" i="13"/>
  <c r="AK311" i="13"/>
  <c r="AJ311" i="13"/>
  <c r="AI311" i="13"/>
  <c r="AH311" i="13"/>
  <c r="AG311" i="13"/>
  <c r="AF311" i="13"/>
  <c r="AE311" i="13"/>
  <c r="AD311" i="13"/>
  <c r="AC311" i="13"/>
  <c r="AB311" i="13"/>
  <c r="AA311" i="13"/>
  <c r="Z311" i="13"/>
  <c r="Y311" i="13"/>
  <c r="X311" i="13"/>
  <c r="W311" i="13"/>
  <c r="V311" i="13"/>
  <c r="U311" i="13"/>
  <c r="T311" i="13"/>
  <c r="S311" i="13"/>
  <c r="R311" i="13"/>
  <c r="Q311" i="13"/>
  <c r="P311" i="13"/>
  <c r="O311" i="13"/>
  <c r="N311" i="13"/>
  <c r="M311" i="13"/>
  <c r="L311" i="13"/>
  <c r="K311" i="13"/>
  <c r="J311" i="13"/>
  <c r="I311" i="13"/>
  <c r="H311" i="13"/>
  <c r="F310" i="13"/>
  <c r="E310" i="13"/>
  <c r="F309" i="13"/>
  <c r="E309" i="13"/>
  <c r="F308" i="13"/>
  <c r="E308" i="13"/>
  <c r="AQ307" i="13"/>
  <c r="AP307" i="13"/>
  <c r="AO307" i="13"/>
  <c r="AN307" i="13"/>
  <c r="AM307" i="13"/>
  <c r="AL307" i="13"/>
  <c r="AK307" i="13"/>
  <c r="AJ307" i="13"/>
  <c r="AI307" i="13"/>
  <c r="AH307" i="13"/>
  <c r="AG307" i="13"/>
  <c r="AF307" i="13"/>
  <c r="AE307" i="13"/>
  <c r="AD307" i="13"/>
  <c r="AC307" i="13"/>
  <c r="AB307" i="13"/>
  <c r="AA307" i="13"/>
  <c r="Z307" i="13"/>
  <c r="Y307" i="13"/>
  <c r="X307" i="13"/>
  <c r="W307" i="13"/>
  <c r="V307" i="13"/>
  <c r="U307" i="13"/>
  <c r="T307" i="13"/>
  <c r="S307" i="13"/>
  <c r="R307" i="13"/>
  <c r="Q307" i="13"/>
  <c r="P307" i="13"/>
  <c r="O307" i="13"/>
  <c r="N307" i="13"/>
  <c r="M307" i="13"/>
  <c r="L307" i="13"/>
  <c r="K307" i="13"/>
  <c r="J307" i="13"/>
  <c r="I307" i="13"/>
  <c r="H307" i="13"/>
  <c r="F306" i="13"/>
  <c r="E306" i="13"/>
  <c r="F305" i="13"/>
  <c r="E305" i="13"/>
  <c r="F304" i="13"/>
  <c r="E304" i="13"/>
  <c r="AQ303" i="13"/>
  <c r="AP303" i="13"/>
  <c r="AO303" i="13"/>
  <c r="AN303" i="13"/>
  <c r="AM303" i="13"/>
  <c r="AL303" i="13"/>
  <c r="AK303" i="13"/>
  <c r="AJ303" i="13"/>
  <c r="AI303" i="13"/>
  <c r="AH303" i="13"/>
  <c r="AG303" i="13"/>
  <c r="AF303" i="13"/>
  <c r="AE303" i="13"/>
  <c r="AD303" i="13"/>
  <c r="AC303" i="13"/>
  <c r="AB303" i="13"/>
  <c r="AA303" i="13"/>
  <c r="Z303" i="13"/>
  <c r="Y303" i="13"/>
  <c r="X303" i="13"/>
  <c r="W303" i="13"/>
  <c r="V303" i="13"/>
  <c r="U303" i="13"/>
  <c r="T303" i="13"/>
  <c r="S303" i="13"/>
  <c r="R303" i="13"/>
  <c r="Q303" i="13"/>
  <c r="P303" i="13"/>
  <c r="O303" i="13"/>
  <c r="N303" i="13"/>
  <c r="M303" i="13"/>
  <c r="L303" i="13"/>
  <c r="K303" i="13"/>
  <c r="J303" i="13"/>
  <c r="I303" i="13"/>
  <c r="H303" i="13"/>
  <c r="AQ302" i="13"/>
  <c r="AQ322" i="13" s="1"/>
  <c r="AP302" i="13"/>
  <c r="AP322" i="13" s="1"/>
  <c r="AO302" i="13"/>
  <c r="AO322" i="13" s="1"/>
  <c r="AN302" i="13"/>
  <c r="AN322" i="13" s="1"/>
  <c r="AM302" i="13"/>
  <c r="AM322" i="13" s="1"/>
  <c r="AL302" i="13"/>
  <c r="AL322" i="13" s="1"/>
  <c r="AK302" i="13"/>
  <c r="AK322" i="13" s="1"/>
  <c r="AJ302" i="13"/>
  <c r="AJ322" i="13" s="1"/>
  <c r="AI302" i="13"/>
  <c r="AI322" i="13" s="1"/>
  <c r="AH302" i="13"/>
  <c r="AH322" i="13" s="1"/>
  <c r="AG302" i="13"/>
  <c r="AG322" i="13" s="1"/>
  <c r="AF302" i="13"/>
  <c r="AF322" i="13" s="1"/>
  <c r="AE302" i="13"/>
  <c r="AE322" i="13" s="1"/>
  <c r="AD302" i="13"/>
  <c r="AD322" i="13" s="1"/>
  <c r="AC302" i="13"/>
  <c r="AC322" i="13" s="1"/>
  <c r="AB302" i="13"/>
  <c r="AB322" i="13" s="1"/>
  <c r="AA302" i="13"/>
  <c r="AA322" i="13" s="1"/>
  <c r="Z302" i="13"/>
  <c r="Z322" i="13" s="1"/>
  <c r="Y302" i="13"/>
  <c r="Y322" i="13" s="1"/>
  <c r="X302" i="13"/>
  <c r="X322" i="13" s="1"/>
  <c r="W302" i="13"/>
  <c r="W322" i="13" s="1"/>
  <c r="V302" i="13"/>
  <c r="V322" i="13" s="1"/>
  <c r="U302" i="13"/>
  <c r="U322" i="13" s="1"/>
  <c r="T302" i="13"/>
  <c r="T322" i="13" s="1"/>
  <c r="S302" i="13"/>
  <c r="S322" i="13" s="1"/>
  <c r="R302" i="13"/>
  <c r="R322" i="13" s="1"/>
  <c r="Q302" i="13"/>
  <c r="Q322" i="13" s="1"/>
  <c r="P302" i="13"/>
  <c r="P322" i="13" s="1"/>
  <c r="O302" i="13"/>
  <c r="O322" i="13" s="1"/>
  <c r="N302" i="13"/>
  <c r="N322" i="13" s="1"/>
  <c r="M302" i="13"/>
  <c r="M322" i="13" s="1"/>
  <c r="L302" i="13"/>
  <c r="L322" i="13" s="1"/>
  <c r="K302" i="13"/>
  <c r="K322" i="13" s="1"/>
  <c r="J302" i="13"/>
  <c r="J322" i="13" s="1"/>
  <c r="I302" i="13"/>
  <c r="H302" i="13"/>
  <c r="H322" i="13" s="1"/>
  <c r="AQ301" i="13"/>
  <c r="AQ321" i="13" s="1"/>
  <c r="AP301" i="13"/>
  <c r="AO301" i="13"/>
  <c r="AO321" i="13" s="1"/>
  <c r="AN301" i="13"/>
  <c r="AN321" i="13" s="1"/>
  <c r="AM301" i="13"/>
  <c r="AM321" i="13" s="1"/>
  <c r="AL301" i="13"/>
  <c r="AL321" i="13" s="1"/>
  <c r="AK301" i="13"/>
  <c r="AK321" i="13" s="1"/>
  <c r="AJ301" i="13"/>
  <c r="AJ321" i="13" s="1"/>
  <c r="AI301" i="13"/>
  <c r="AI321" i="13" s="1"/>
  <c r="AH301" i="13"/>
  <c r="AG301" i="13"/>
  <c r="AG321" i="13" s="1"/>
  <c r="AF301" i="13"/>
  <c r="AF321" i="13" s="1"/>
  <c r="AE301" i="13"/>
  <c r="AE321" i="13" s="1"/>
  <c r="AD301" i="13"/>
  <c r="AD321" i="13" s="1"/>
  <c r="AC301" i="13"/>
  <c r="AC321" i="13" s="1"/>
  <c r="AB301" i="13"/>
  <c r="AB321" i="13" s="1"/>
  <c r="AA301" i="13"/>
  <c r="AA321" i="13" s="1"/>
  <c r="Z301" i="13"/>
  <c r="Y301" i="13"/>
  <c r="Y321" i="13" s="1"/>
  <c r="X301" i="13"/>
  <c r="X321" i="13" s="1"/>
  <c r="W301" i="13"/>
  <c r="W321" i="13" s="1"/>
  <c r="V301" i="13"/>
  <c r="V321" i="13" s="1"/>
  <c r="U301" i="13"/>
  <c r="U321" i="13" s="1"/>
  <c r="T301" i="13"/>
  <c r="T321" i="13" s="1"/>
  <c r="S301" i="13"/>
  <c r="S321" i="13" s="1"/>
  <c r="R301" i="13"/>
  <c r="Q301" i="13"/>
  <c r="Q321" i="13" s="1"/>
  <c r="P301" i="13"/>
  <c r="P321" i="13" s="1"/>
  <c r="O301" i="13"/>
  <c r="O321" i="13" s="1"/>
  <c r="N301" i="13"/>
  <c r="N321" i="13" s="1"/>
  <c r="M301" i="13"/>
  <c r="M321" i="13" s="1"/>
  <c r="L301" i="13"/>
  <c r="L321" i="13" s="1"/>
  <c r="K301" i="13"/>
  <c r="K321" i="13" s="1"/>
  <c r="J301" i="13"/>
  <c r="I301" i="13"/>
  <c r="I321" i="13" s="1"/>
  <c r="H301" i="13"/>
  <c r="AQ300" i="13"/>
  <c r="AQ320" i="13" s="1"/>
  <c r="AP300" i="13"/>
  <c r="AP320" i="13" s="1"/>
  <c r="AO300" i="13"/>
  <c r="AO320" i="13" s="1"/>
  <c r="AN300" i="13"/>
  <c r="AM300" i="13"/>
  <c r="AL300" i="13"/>
  <c r="AL320" i="13" s="1"/>
  <c r="AK300" i="13"/>
  <c r="AJ300" i="13"/>
  <c r="AJ320" i="13" s="1"/>
  <c r="AI300" i="13"/>
  <c r="AI320" i="13" s="1"/>
  <c r="AH300" i="13"/>
  <c r="AH320" i="13" s="1"/>
  <c r="AG300" i="13"/>
  <c r="AG320" i="13" s="1"/>
  <c r="AF300" i="13"/>
  <c r="AF320" i="13" s="1"/>
  <c r="AE300" i="13"/>
  <c r="AD300" i="13"/>
  <c r="AC300" i="13"/>
  <c r="AB300" i="13"/>
  <c r="AB320" i="13" s="1"/>
  <c r="AA300" i="13"/>
  <c r="AA320" i="13" s="1"/>
  <c r="Z300" i="13"/>
  <c r="Z320" i="13" s="1"/>
  <c r="Y300" i="13"/>
  <c r="Y320" i="13" s="1"/>
  <c r="X300" i="13"/>
  <c r="X320" i="13" s="1"/>
  <c r="W300" i="13"/>
  <c r="W320" i="13" s="1"/>
  <c r="V300" i="13"/>
  <c r="V320" i="13" s="1"/>
  <c r="U300" i="13"/>
  <c r="T300" i="13"/>
  <c r="S300" i="13"/>
  <c r="S320" i="13" s="1"/>
  <c r="R300" i="13"/>
  <c r="R320" i="13" s="1"/>
  <c r="Q300" i="13"/>
  <c r="Q320" i="13" s="1"/>
  <c r="P300" i="13"/>
  <c r="O300" i="13"/>
  <c r="N300" i="13"/>
  <c r="N320" i="13" s="1"/>
  <c r="M300" i="13"/>
  <c r="L300" i="13"/>
  <c r="K300" i="13"/>
  <c r="K320" i="13" s="1"/>
  <c r="J300" i="13"/>
  <c r="J320" i="13" s="1"/>
  <c r="I300" i="13"/>
  <c r="I320" i="13" s="1"/>
  <c r="H300" i="13"/>
  <c r="H320" i="13" s="1"/>
  <c r="G24" i="13" l="1"/>
  <c r="AQ345" i="13"/>
  <c r="AQ367" i="13" s="1"/>
  <c r="AQ17" i="13"/>
  <c r="AI345" i="13"/>
  <c r="AI367" i="13" s="1"/>
  <c r="AI17" i="13"/>
  <c r="AA345" i="13"/>
  <c r="AA367" i="13" s="1"/>
  <c r="AA17" i="13"/>
  <c r="S345" i="13"/>
  <c r="S367" i="13" s="1"/>
  <c r="S17" i="13"/>
  <c r="K345" i="13"/>
  <c r="K367" i="13" s="1"/>
  <c r="K17" i="13"/>
  <c r="AP347" i="13"/>
  <c r="AP369" i="13" s="1"/>
  <c r="AP19" i="13"/>
  <c r="AH347" i="13"/>
  <c r="AH369" i="13" s="1"/>
  <c r="AH19" i="13"/>
  <c r="Z347" i="13"/>
  <c r="Z369" i="13" s="1"/>
  <c r="Z19" i="13"/>
  <c r="R347" i="13"/>
  <c r="R369" i="13" s="1"/>
  <c r="R19" i="13"/>
  <c r="J347" i="13"/>
  <c r="J369" i="13" s="1"/>
  <c r="J19" i="13"/>
  <c r="AL346" i="13"/>
  <c r="AL368" i="13" s="1"/>
  <c r="AL18" i="13"/>
  <c r="AD346" i="13"/>
  <c r="AD368" i="13" s="1"/>
  <c r="AD18" i="13"/>
  <c r="V346" i="13"/>
  <c r="V368" i="13" s="1"/>
  <c r="V18" i="13"/>
  <c r="N346" i="13"/>
  <c r="N368" i="13" s="1"/>
  <c r="N18" i="13"/>
  <c r="AP345" i="13"/>
  <c r="AP367" i="13" s="1"/>
  <c r="AP17" i="13"/>
  <c r="AH345" i="13"/>
  <c r="AH367" i="13" s="1"/>
  <c r="AH17" i="13"/>
  <c r="Z345" i="13"/>
  <c r="Z367" i="13" s="1"/>
  <c r="Z17" i="13"/>
  <c r="R345" i="13"/>
  <c r="R367" i="13" s="1"/>
  <c r="R17" i="13"/>
  <c r="J345" i="13"/>
  <c r="J367" i="13" s="1"/>
  <c r="J17" i="13"/>
  <c r="AO347" i="13"/>
  <c r="AO19" i="13"/>
  <c r="AG347" i="13"/>
  <c r="AG369" i="13" s="1"/>
  <c r="AG19" i="13"/>
  <c r="Y347" i="13"/>
  <c r="Y369" i="13" s="1"/>
  <c r="Y19" i="13"/>
  <c r="Q347" i="13"/>
  <c r="Q369" i="13" s="1"/>
  <c r="Q19" i="13"/>
  <c r="I347" i="13"/>
  <c r="I369" i="13" s="1"/>
  <c r="I19" i="13"/>
  <c r="AK346" i="13"/>
  <c r="AK368" i="13" s="1"/>
  <c r="AK18" i="13"/>
  <c r="AC346" i="13"/>
  <c r="AC18" i="13"/>
  <c r="U346" i="13"/>
  <c r="U368" i="13" s="1"/>
  <c r="U18" i="13"/>
  <c r="M346" i="13"/>
  <c r="M368" i="13" s="1"/>
  <c r="M18" i="13"/>
  <c r="AO345" i="13"/>
  <c r="AO367" i="13" s="1"/>
  <c r="AO17" i="13"/>
  <c r="AG345" i="13"/>
  <c r="AG367" i="13" s="1"/>
  <c r="AG17" i="13"/>
  <c r="Y345" i="13"/>
  <c r="Y367" i="13" s="1"/>
  <c r="Y17" i="13"/>
  <c r="Q345" i="13"/>
  <c r="Q367" i="13" s="1"/>
  <c r="Q17" i="13"/>
  <c r="I345" i="13"/>
  <c r="I367" i="13" s="1"/>
  <c r="I17" i="13"/>
  <c r="AN347" i="13"/>
  <c r="AN369" i="13" s="1"/>
  <c r="AN19" i="13"/>
  <c r="AF347" i="13"/>
  <c r="AF19" i="13"/>
  <c r="X347" i="13"/>
  <c r="X369" i="13" s="1"/>
  <c r="X19" i="13"/>
  <c r="P347" i="13"/>
  <c r="P369" i="13" s="1"/>
  <c r="P19" i="13"/>
  <c r="H347" i="13"/>
  <c r="H369" i="13" s="1"/>
  <c r="H19" i="13"/>
  <c r="AJ346" i="13"/>
  <c r="AJ368" i="13" s="1"/>
  <c r="AJ18" i="13"/>
  <c r="AB346" i="13"/>
  <c r="AB368" i="13" s="1"/>
  <c r="AB18" i="13"/>
  <c r="T346" i="13"/>
  <c r="T368" i="13" s="1"/>
  <c r="T18" i="13"/>
  <c r="L346" i="13"/>
  <c r="L368" i="13" s="1"/>
  <c r="L18" i="13"/>
  <c r="AN345" i="13"/>
  <c r="AN367" i="13" s="1"/>
  <c r="AN17" i="13"/>
  <c r="AF345" i="13"/>
  <c r="AF367" i="13" s="1"/>
  <c r="AF17" i="13"/>
  <c r="X345" i="13"/>
  <c r="X367" i="13" s="1"/>
  <c r="X17" i="13"/>
  <c r="P345" i="13"/>
  <c r="P367" i="13" s="1"/>
  <c r="P17" i="13"/>
  <c r="AM347" i="13"/>
  <c r="AM369" i="13" s="1"/>
  <c r="AM19" i="13"/>
  <c r="AE347" i="13"/>
  <c r="AE369" i="13" s="1"/>
  <c r="AE19" i="13"/>
  <c r="W347" i="13"/>
  <c r="W369" i="13" s="1"/>
  <c r="W19" i="13"/>
  <c r="O347" i="13"/>
  <c r="O369" i="13" s="1"/>
  <c r="O19" i="13"/>
  <c r="AQ346" i="13"/>
  <c r="AQ368" i="13" s="1"/>
  <c r="AQ18" i="13"/>
  <c r="AI346" i="13"/>
  <c r="AI368" i="13" s="1"/>
  <c r="AI18" i="13"/>
  <c r="AA346" i="13"/>
  <c r="AA368" i="13" s="1"/>
  <c r="AA18" i="13"/>
  <c r="S346" i="13"/>
  <c r="S368" i="13" s="1"/>
  <c r="S18" i="13"/>
  <c r="K346" i="13"/>
  <c r="K368" i="13" s="1"/>
  <c r="K18" i="13"/>
  <c r="AM345" i="13"/>
  <c r="AM367" i="13" s="1"/>
  <c r="AM17" i="13"/>
  <c r="O345" i="13"/>
  <c r="O367" i="13" s="1"/>
  <c r="O17" i="13"/>
  <c r="AD347" i="13"/>
  <c r="AD369" i="13" s="1"/>
  <c r="AD19" i="13"/>
  <c r="N347" i="13"/>
  <c r="N369" i="13" s="1"/>
  <c r="N19" i="13"/>
  <c r="AP346" i="13"/>
  <c r="AP368" i="13" s="1"/>
  <c r="AP18" i="13"/>
  <c r="R346" i="13"/>
  <c r="R368" i="13" s="1"/>
  <c r="R18" i="13"/>
  <c r="AL345" i="13"/>
  <c r="AL367" i="13" s="1"/>
  <c r="AL17" i="13"/>
  <c r="AD345" i="13"/>
  <c r="AD367" i="13" s="1"/>
  <c r="AD17" i="13"/>
  <c r="V345" i="13"/>
  <c r="V367" i="13" s="1"/>
  <c r="V17" i="13"/>
  <c r="N345" i="13"/>
  <c r="N367" i="13" s="1"/>
  <c r="N17" i="13"/>
  <c r="AK347" i="13"/>
  <c r="AK369" i="13" s="1"/>
  <c r="AK19" i="13"/>
  <c r="AC347" i="13"/>
  <c r="AC19" i="13"/>
  <c r="U347" i="13"/>
  <c r="U369" i="13" s="1"/>
  <c r="U19" i="13"/>
  <c r="M347" i="13"/>
  <c r="M369" i="13" s="1"/>
  <c r="M19" i="13"/>
  <c r="AO346" i="13"/>
  <c r="AO18" i="13"/>
  <c r="AG346" i="13"/>
  <c r="AG368" i="13" s="1"/>
  <c r="AG366" i="13" s="1"/>
  <c r="AG18" i="13"/>
  <c r="Y346" i="13"/>
  <c r="Y368" i="13" s="1"/>
  <c r="Y366" i="13" s="1"/>
  <c r="Y18" i="13"/>
  <c r="Q346" i="13"/>
  <c r="Q368" i="13" s="1"/>
  <c r="Q18" i="13"/>
  <c r="I346" i="13"/>
  <c r="I368" i="13" s="1"/>
  <c r="I18" i="13"/>
  <c r="AE345" i="13"/>
  <c r="AE367" i="13" s="1"/>
  <c r="AE17" i="13"/>
  <c r="V347" i="13"/>
  <c r="V369" i="13" s="1"/>
  <c r="V19" i="13"/>
  <c r="Z346" i="13"/>
  <c r="Z368" i="13" s="1"/>
  <c r="Z18" i="13"/>
  <c r="AK345" i="13"/>
  <c r="AK367" i="13" s="1"/>
  <c r="AK366" i="13" s="1"/>
  <c r="AK17" i="13"/>
  <c r="AC345" i="13"/>
  <c r="AC367" i="13" s="1"/>
  <c r="AC366" i="13" s="1"/>
  <c r="AC17" i="13"/>
  <c r="U345" i="13"/>
  <c r="U367" i="13" s="1"/>
  <c r="U366" i="13" s="1"/>
  <c r="U17" i="13"/>
  <c r="M345" i="13"/>
  <c r="M367" i="13" s="1"/>
  <c r="M17" i="13"/>
  <c r="AJ347" i="13"/>
  <c r="AJ369" i="13" s="1"/>
  <c r="AJ19" i="13"/>
  <c r="AB347" i="13"/>
  <c r="AB369" i="13" s="1"/>
  <c r="AB19" i="13"/>
  <c r="T347" i="13"/>
  <c r="T369" i="13" s="1"/>
  <c r="T19" i="13"/>
  <c r="L347" i="13"/>
  <c r="L369" i="13" s="1"/>
  <c r="L19" i="13"/>
  <c r="AN346" i="13"/>
  <c r="AN368" i="13" s="1"/>
  <c r="AN18" i="13"/>
  <c r="AF346" i="13"/>
  <c r="AF18" i="13"/>
  <c r="X346" i="13"/>
  <c r="X368" i="13" s="1"/>
  <c r="X18" i="13"/>
  <c r="P346" i="13"/>
  <c r="P368" i="13" s="1"/>
  <c r="P18" i="13"/>
  <c r="H346" i="13"/>
  <c r="H368" i="13" s="1"/>
  <c r="H18" i="13"/>
  <c r="W345" i="13"/>
  <c r="W367" i="13" s="1"/>
  <c r="W17" i="13"/>
  <c r="AL347" i="13"/>
  <c r="AL369" i="13" s="1"/>
  <c r="AL19" i="13"/>
  <c r="AH346" i="13"/>
  <c r="AH368" i="13" s="1"/>
  <c r="AH18" i="13"/>
  <c r="J346" i="13"/>
  <c r="J368" i="13" s="1"/>
  <c r="J18" i="13"/>
  <c r="H345" i="13"/>
  <c r="H367" i="13" s="1"/>
  <c r="H17" i="13"/>
  <c r="AJ345" i="13"/>
  <c r="AJ367" i="13" s="1"/>
  <c r="AJ366" i="13" s="1"/>
  <c r="AJ17" i="13"/>
  <c r="AB345" i="13"/>
  <c r="AB367" i="13" s="1"/>
  <c r="AB17" i="13"/>
  <c r="T345" i="13"/>
  <c r="T367" i="13" s="1"/>
  <c r="T17" i="13"/>
  <c r="L345" i="13"/>
  <c r="L367" i="13" s="1"/>
  <c r="L366" i="13" s="1"/>
  <c r="L17" i="13"/>
  <c r="L16" i="13" s="1"/>
  <c r="AQ347" i="13"/>
  <c r="AQ369" i="13" s="1"/>
  <c r="AQ366" i="13" s="1"/>
  <c r="AQ19" i="13"/>
  <c r="AI347" i="13"/>
  <c r="AI369" i="13" s="1"/>
  <c r="AI19" i="13"/>
  <c r="AA347" i="13"/>
  <c r="AA369" i="13" s="1"/>
  <c r="AA366" i="13" s="1"/>
  <c r="AA19" i="13"/>
  <c r="S347" i="13"/>
  <c r="S369" i="13" s="1"/>
  <c r="S19" i="13"/>
  <c r="K347" i="13"/>
  <c r="K369" i="13" s="1"/>
  <c r="K366" i="13" s="1"/>
  <c r="K19" i="13"/>
  <c r="AM346" i="13"/>
  <c r="AM368" i="13" s="1"/>
  <c r="AM18" i="13"/>
  <c r="AE346" i="13"/>
  <c r="AE368" i="13" s="1"/>
  <c r="AE18" i="13"/>
  <c r="W346" i="13"/>
  <c r="W368" i="13" s="1"/>
  <c r="W18" i="13"/>
  <c r="W16" i="13" s="1"/>
  <c r="O346" i="13"/>
  <c r="O368" i="13" s="1"/>
  <c r="O366" i="13" s="1"/>
  <c r="O18" i="13"/>
  <c r="O16" i="13" s="1"/>
  <c r="G343" i="13"/>
  <c r="G333" i="13"/>
  <c r="T299" i="13"/>
  <c r="L299" i="13"/>
  <c r="E340" i="13"/>
  <c r="T324" i="13"/>
  <c r="AB324" i="13"/>
  <c r="L324" i="13"/>
  <c r="AH324" i="13"/>
  <c r="E315" i="13"/>
  <c r="G335" i="13"/>
  <c r="AD299" i="13"/>
  <c r="AJ324" i="13"/>
  <c r="AI299" i="13"/>
  <c r="AP324" i="13"/>
  <c r="G329" i="13"/>
  <c r="AF319" i="13"/>
  <c r="AN299" i="13"/>
  <c r="F301" i="13"/>
  <c r="P299" i="13"/>
  <c r="J324" i="13"/>
  <c r="X319" i="13"/>
  <c r="R324" i="13"/>
  <c r="R344" i="13"/>
  <c r="G334" i="13"/>
  <c r="K299" i="13"/>
  <c r="AJ299" i="13"/>
  <c r="E301" i="13"/>
  <c r="G309" i="13"/>
  <c r="L320" i="13"/>
  <c r="L319" i="13" s="1"/>
  <c r="G317" i="13"/>
  <c r="S324" i="13"/>
  <c r="E325" i="13"/>
  <c r="O324" i="13"/>
  <c r="W324" i="13"/>
  <c r="AE324" i="13"/>
  <c r="AM324" i="13"/>
  <c r="F327" i="13"/>
  <c r="E300" i="13"/>
  <c r="W319" i="13"/>
  <c r="AE299" i="13"/>
  <c r="AM299" i="13"/>
  <c r="J299" i="13"/>
  <c r="R299" i="13"/>
  <c r="Z299" i="13"/>
  <c r="AH299" i="13"/>
  <c r="AP299" i="13"/>
  <c r="Z324" i="13"/>
  <c r="I324" i="13"/>
  <c r="Q324" i="13"/>
  <c r="Y324" i="13"/>
  <c r="AG324" i="13"/>
  <c r="AO324" i="13"/>
  <c r="G341" i="13"/>
  <c r="T320" i="13"/>
  <c r="T319" i="13" s="1"/>
  <c r="H324" i="13"/>
  <c r="AQ299" i="13"/>
  <c r="O299" i="13"/>
  <c r="Y319" i="13"/>
  <c r="AG319" i="13"/>
  <c r="AO319" i="13"/>
  <c r="AA324" i="13"/>
  <c r="X324" i="13"/>
  <c r="AF324" i="13"/>
  <c r="AN324" i="13"/>
  <c r="G342" i="13"/>
  <c r="Q319" i="13"/>
  <c r="F302" i="13"/>
  <c r="K324" i="13"/>
  <c r="AI324" i="13"/>
  <c r="S299" i="13"/>
  <c r="U299" i="13"/>
  <c r="AA299" i="13"/>
  <c r="AB299" i="13"/>
  <c r="G305" i="13"/>
  <c r="G308" i="13"/>
  <c r="G316" i="13"/>
  <c r="F340" i="13"/>
  <c r="E328" i="13"/>
  <c r="G318" i="13"/>
  <c r="F311" i="13"/>
  <c r="G304" i="13"/>
  <c r="E332" i="13"/>
  <c r="F328" i="13"/>
  <c r="F332" i="13"/>
  <c r="E327" i="13"/>
  <c r="F325" i="13"/>
  <c r="E326" i="13"/>
  <c r="M324" i="13"/>
  <c r="U324" i="13"/>
  <c r="AC324" i="13"/>
  <c r="AK324" i="13"/>
  <c r="F326" i="13"/>
  <c r="P324" i="13"/>
  <c r="AA344" i="13"/>
  <c r="AQ324" i="13"/>
  <c r="N324" i="13"/>
  <c r="V324" i="13"/>
  <c r="AD324" i="13"/>
  <c r="AL324" i="13"/>
  <c r="G330" i="13"/>
  <c r="G331" i="13"/>
  <c r="P344" i="13"/>
  <c r="AN344" i="13"/>
  <c r="F315" i="13"/>
  <c r="F303" i="13"/>
  <c r="G314" i="13"/>
  <c r="G313" i="13"/>
  <c r="G306" i="13"/>
  <c r="F307" i="13"/>
  <c r="G312" i="13"/>
  <c r="G310" i="13"/>
  <c r="AJ319" i="13"/>
  <c r="S319" i="13"/>
  <c r="AI319" i="13"/>
  <c r="E322" i="13"/>
  <c r="AQ319" i="13"/>
  <c r="M299" i="13"/>
  <c r="M320" i="13"/>
  <c r="M319" i="13" s="1"/>
  <c r="U320" i="13"/>
  <c r="U319" i="13" s="1"/>
  <c r="F300" i="13"/>
  <c r="AC320" i="13"/>
  <c r="AC319" i="13" s="1"/>
  <c r="AC299" i="13"/>
  <c r="AK299" i="13"/>
  <c r="AK320" i="13"/>
  <c r="AK319" i="13" s="1"/>
  <c r="AA319" i="13"/>
  <c r="N319" i="13"/>
  <c r="V319" i="13"/>
  <c r="AL319" i="13"/>
  <c r="AB319" i="13"/>
  <c r="K319" i="13"/>
  <c r="N299" i="13"/>
  <c r="AL299" i="13"/>
  <c r="W299" i="13"/>
  <c r="AD320" i="13"/>
  <c r="AD319" i="13" s="1"/>
  <c r="H299" i="13"/>
  <c r="X299" i="13"/>
  <c r="AF299" i="13"/>
  <c r="O320" i="13"/>
  <c r="O319" i="13" s="1"/>
  <c r="AE320" i="13"/>
  <c r="AE319" i="13" s="1"/>
  <c r="AM320" i="13"/>
  <c r="AM319" i="13" s="1"/>
  <c r="I299" i="13"/>
  <c r="Q299" i="13"/>
  <c r="Y299" i="13"/>
  <c r="AG299" i="13"/>
  <c r="AO299" i="13"/>
  <c r="E303" i="13"/>
  <c r="E307" i="13"/>
  <c r="E311" i="13"/>
  <c r="P320" i="13"/>
  <c r="P319" i="13" s="1"/>
  <c r="AN320" i="13"/>
  <c r="AN319" i="13" s="1"/>
  <c r="J321" i="13"/>
  <c r="J319" i="13" s="1"/>
  <c r="R321" i="13"/>
  <c r="R319" i="13" s="1"/>
  <c r="Z321" i="13"/>
  <c r="Z319" i="13" s="1"/>
  <c r="AH321" i="13"/>
  <c r="AH319" i="13" s="1"/>
  <c r="AP321" i="13"/>
  <c r="AP319" i="13" s="1"/>
  <c r="V299" i="13"/>
  <c r="H321" i="13"/>
  <c r="H319" i="13" s="1"/>
  <c r="E302" i="13"/>
  <c r="I322" i="13"/>
  <c r="F322" i="13" s="1"/>
  <c r="F293" i="13"/>
  <c r="E293" i="13"/>
  <c r="F292" i="13"/>
  <c r="E292" i="13"/>
  <c r="F291" i="13"/>
  <c r="E291" i="13"/>
  <c r="AQ290" i="13"/>
  <c r="AP290" i="13"/>
  <c r="AO290" i="13"/>
  <c r="AN290" i="13"/>
  <c r="AM290" i="13"/>
  <c r="AL290" i="13"/>
  <c r="AK290" i="13"/>
  <c r="AJ290" i="13"/>
  <c r="AI290" i="13"/>
  <c r="AH290" i="13"/>
  <c r="AG290" i="13"/>
  <c r="AF290" i="13"/>
  <c r="AE290" i="13"/>
  <c r="AD290" i="13"/>
  <c r="AC290" i="13"/>
  <c r="AB290" i="13"/>
  <c r="AA290" i="13"/>
  <c r="Z290" i="13"/>
  <c r="Y290" i="13"/>
  <c r="X290" i="13"/>
  <c r="W290" i="13"/>
  <c r="V290" i="13"/>
  <c r="U290" i="13"/>
  <c r="T290" i="13"/>
  <c r="R290" i="13"/>
  <c r="Q290" i="13"/>
  <c r="P290" i="13"/>
  <c r="O290" i="13"/>
  <c r="N290" i="13"/>
  <c r="M290" i="13"/>
  <c r="L290" i="13"/>
  <c r="K290" i="13"/>
  <c r="J290" i="13"/>
  <c r="I290" i="13"/>
  <c r="H290" i="13"/>
  <c r="F289" i="13"/>
  <c r="E289" i="13"/>
  <c r="F288" i="13"/>
  <c r="E288" i="13"/>
  <c r="F287" i="13"/>
  <c r="E287" i="13"/>
  <c r="AQ286" i="13"/>
  <c r="AP286" i="13"/>
  <c r="AO286" i="13"/>
  <c r="AN286" i="13"/>
  <c r="AM286" i="13"/>
  <c r="AL286" i="13"/>
  <c r="AK286" i="13"/>
  <c r="AJ286" i="13"/>
  <c r="AI286" i="13"/>
  <c r="AH286" i="13"/>
  <c r="AG286" i="13"/>
  <c r="AF286" i="13"/>
  <c r="AE286" i="13"/>
  <c r="AD286" i="13"/>
  <c r="AC286" i="13"/>
  <c r="AB286" i="13"/>
  <c r="AA286" i="13"/>
  <c r="Z286" i="13"/>
  <c r="Y286" i="13"/>
  <c r="X286" i="13"/>
  <c r="W286" i="13"/>
  <c r="V286" i="13"/>
  <c r="U286" i="13"/>
  <c r="T286" i="13"/>
  <c r="R286" i="13"/>
  <c r="Q286" i="13"/>
  <c r="S286" i="13" s="1"/>
  <c r="P286" i="13"/>
  <c r="O286" i="13"/>
  <c r="N286" i="13"/>
  <c r="M286" i="13"/>
  <c r="L286" i="13"/>
  <c r="K286" i="13"/>
  <c r="J286" i="13"/>
  <c r="I286" i="13"/>
  <c r="H286" i="13"/>
  <c r="AQ285" i="13"/>
  <c r="AQ297" i="13" s="1"/>
  <c r="AP285" i="13"/>
  <c r="AP297" i="13" s="1"/>
  <c r="AO285" i="13"/>
  <c r="AO297" i="13" s="1"/>
  <c r="AN285" i="13"/>
  <c r="AN297" i="13" s="1"/>
  <c r="AM285" i="13"/>
  <c r="AM297" i="13" s="1"/>
  <c r="AL285" i="13"/>
  <c r="AL297" i="13" s="1"/>
  <c r="AK285" i="13"/>
  <c r="AK297" i="13" s="1"/>
  <c r="AJ285" i="13"/>
  <c r="AJ297" i="13" s="1"/>
  <c r="AI285" i="13"/>
  <c r="AI297" i="13" s="1"/>
  <c r="AH285" i="13"/>
  <c r="AH297" i="13" s="1"/>
  <c r="AG285" i="13"/>
  <c r="AG297" i="13" s="1"/>
  <c r="AF285" i="13"/>
  <c r="AF297" i="13" s="1"/>
  <c r="AE285" i="13"/>
  <c r="AE297" i="13" s="1"/>
  <c r="AD285" i="13"/>
  <c r="AD297" i="13" s="1"/>
  <c r="AC285" i="13"/>
  <c r="AC297" i="13" s="1"/>
  <c r="AB285" i="13"/>
  <c r="AB297" i="13" s="1"/>
  <c r="AA285" i="13"/>
  <c r="AA297" i="13" s="1"/>
  <c r="Z285" i="13"/>
  <c r="Z297" i="13" s="1"/>
  <c r="Y285" i="13"/>
  <c r="X285" i="13"/>
  <c r="X297" i="13" s="1"/>
  <c r="W285" i="13"/>
  <c r="W297" i="13" s="1"/>
  <c r="V285" i="13"/>
  <c r="V297" i="13" s="1"/>
  <c r="U285" i="13"/>
  <c r="U297" i="13" s="1"/>
  <c r="T285" i="13"/>
  <c r="T297" i="13" s="1"/>
  <c r="R285" i="13"/>
  <c r="Q285" i="13"/>
  <c r="Q297" i="13" s="1"/>
  <c r="P285" i="13"/>
  <c r="P297" i="13" s="1"/>
  <c r="O285" i="13"/>
  <c r="O297" i="13" s="1"/>
  <c r="N285" i="13"/>
  <c r="N297" i="13" s="1"/>
  <c r="M285" i="13"/>
  <c r="M297" i="13" s="1"/>
  <c r="L285" i="13"/>
  <c r="L297" i="13" s="1"/>
  <c r="K285" i="13"/>
  <c r="K297" i="13" s="1"/>
  <c r="J285" i="13"/>
  <c r="J297" i="13" s="1"/>
  <c r="I285" i="13"/>
  <c r="I297" i="13" s="1"/>
  <c r="H297" i="13"/>
  <c r="AQ284" i="13"/>
  <c r="AQ296" i="13" s="1"/>
  <c r="AP284" i="13"/>
  <c r="AP296" i="13" s="1"/>
  <c r="AO284" i="13"/>
  <c r="AO296" i="13" s="1"/>
  <c r="AN284" i="13"/>
  <c r="AM284" i="13"/>
  <c r="AM296" i="13" s="1"/>
  <c r="AL284" i="13"/>
  <c r="AL296" i="13" s="1"/>
  <c r="AK284" i="13"/>
  <c r="AK296" i="13" s="1"/>
  <c r="AJ284" i="13"/>
  <c r="AJ296" i="13" s="1"/>
  <c r="AI284" i="13"/>
  <c r="AI296" i="13" s="1"/>
  <c r="AH284" i="13"/>
  <c r="AH296" i="13" s="1"/>
  <c r="AG284" i="13"/>
  <c r="AG296" i="13" s="1"/>
  <c r="AF284" i="13"/>
  <c r="AE284" i="13"/>
  <c r="AE296" i="13" s="1"/>
  <c r="AD284" i="13"/>
  <c r="AD296" i="13" s="1"/>
  <c r="AC284" i="13"/>
  <c r="AC296" i="13" s="1"/>
  <c r="AB284" i="13"/>
  <c r="AB296" i="13" s="1"/>
  <c r="AA284" i="13"/>
  <c r="AA296" i="13" s="1"/>
  <c r="Z284" i="13"/>
  <c r="Z296" i="13" s="1"/>
  <c r="Y284" i="13"/>
  <c r="Y296" i="13" s="1"/>
  <c r="X284" i="13"/>
  <c r="W284" i="13"/>
  <c r="W296" i="13" s="1"/>
  <c r="V284" i="13"/>
  <c r="V296" i="13" s="1"/>
  <c r="U284" i="13"/>
  <c r="T284" i="13"/>
  <c r="T296" i="13" s="1"/>
  <c r="R284" i="13"/>
  <c r="Q296" i="13"/>
  <c r="P284" i="13"/>
  <c r="O284" i="13"/>
  <c r="O296" i="13" s="1"/>
  <c r="N284" i="13"/>
  <c r="N296" i="13" s="1"/>
  <c r="M284" i="13"/>
  <c r="L284" i="13"/>
  <c r="L296" i="13" s="1"/>
  <c r="K284" i="13"/>
  <c r="K296" i="13" s="1"/>
  <c r="J284" i="13"/>
  <c r="J296" i="13" s="1"/>
  <c r="I284" i="13"/>
  <c r="I296" i="13" s="1"/>
  <c r="AQ283" i="13"/>
  <c r="AQ295" i="13" s="1"/>
  <c r="AP283" i="13"/>
  <c r="AO283" i="13"/>
  <c r="AO295" i="13" s="1"/>
  <c r="AN283" i="13"/>
  <c r="AN295" i="13" s="1"/>
  <c r="AM283" i="13"/>
  <c r="AM295" i="13" s="1"/>
  <c r="AL283" i="13"/>
  <c r="AL295" i="13" s="1"/>
  <c r="AK283" i="13"/>
  <c r="AJ283" i="13"/>
  <c r="AJ295" i="13" s="1"/>
  <c r="AI283" i="13"/>
  <c r="AI295" i="13" s="1"/>
  <c r="AH283" i="13"/>
  <c r="AG283" i="13"/>
  <c r="AG295" i="13" s="1"/>
  <c r="AF283" i="13"/>
  <c r="AF295" i="13" s="1"/>
  <c r="AE283" i="13"/>
  <c r="AE295" i="13" s="1"/>
  <c r="AD283" i="13"/>
  <c r="AD295" i="13" s="1"/>
  <c r="AC283" i="13"/>
  <c r="AC295" i="13" s="1"/>
  <c r="AB283" i="13"/>
  <c r="AB295" i="13" s="1"/>
  <c r="AA283" i="13"/>
  <c r="AA295" i="13" s="1"/>
  <c r="Z283" i="13"/>
  <c r="Y283" i="13"/>
  <c r="Y295" i="13" s="1"/>
  <c r="X283" i="13"/>
  <c r="X295" i="13" s="1"/>
  <c r="W283" i="13"/>
  <c r="W295" i="13" s="1"/>
  <c r="V283" i="13"/>
  <c r="V295" i="13" s="1"/>
  <c r="U283" i="13"/>
  <c r="U295" i="13" s="1"/>
  <c r="T283" i="13"/>
  <c r="T295" i="13" s="1"/>
  <c r="S283" i="13"/>
  <c r="S295" i="13" s="1"/>
  <c r="R283" i="13"/>
  <c r="Q283" i="13"/>
  <c r="Q295" i="13" s="1"/>
  <c r="P283" i="13"/>
  <c r="P295" i="13" s="1"/>
  <c r="O283" i="13"/>
  <c r="O295" i="13" s="1"/>
  <c r="N283" i="13"/>
  <c r="N295" i="13" s="1"/>
  <c r="M283" i="13"/>
  <c r="M295" i="13" s="1"/>
  <c r="L283" i="13"/>
  <c r="L295" i="13" s="1"/>
  <c r="K283" i="13"/>
  <c r="K295" i="13" s="1"/>
  <c r="J283" i="13"/>
  <c r="I283" i="13"/>
  <c r="H283" i="13"/>
  <c r="H282" i="13" s="1"/>
  <c r="E368" i="13" l="1"/>
  <c r="E346" i="13"/>
  <c r="S290" i="13"/>
  <c r="R297" i="13"/>
  <c r="S285" i="13"/>
  <c r="S297" i="13" s="1"/>
  <c r="R296" i="13"/>
  <c r="S284" i="13"/>
  <c r="S296" i="13" s="1"/>
  <c r="S294" i="13" s="1"/>
  <c r="K16" i="13"/>
  <c r="AQ16" i="13"/>
  <c r="AJ16" i="13"/>
  <c r="AF16" i="13"/>
  <c r="Q16" i="13"/>
  <c r="M16" i="13"/>
  <c r="AO16" i="13"/>
  <c r="AH16" i="13"/>
  <c r="AA16" i="13"/>
  <c r="Y344" i="13"/>
  <c r="M344" i="13"/>
  <c r="S344" i="13"/>
  <c r="AQ351" i="13"/>
  <c r="F346" i="13"/>
  <c r="AB344" i="13"/>
  <c r="N344" i="13"/>
  <c r="H344" i="13"/>
  <c r="AP344" i="13"/>
  <c r="AG344" i="13"/>
  <c r="T344" i="13"/>
  <c r="W344" i="13"/>
  <c r="AK344" i="13"/>
  <c r="L344" i="13"/>
  <c r="AC344" i="13"/>
  <c r="AK16" i="13"/>
  <c r="AF366" i="13"/>
  <c r="Q366" i="13"/>
  <c r="S366" i="13"/>
  <c r="E299" i="13"/>
  <c r="J344" i="13"/>
  <c r="F19" i="13"/>
  <c r="V366" i="13"/>
  <c r="I366" i="13"/>
  <c r="F369" i="13"/>
  <c r="AM344" i="13"/>
  <c r="AL344" i="13"/>
  <c r="K344" i="13"/>
  <c r="AH344" i="13"/>
  <c r="S16" i="13"/>
  <c r="E17" i="13"/>
  <c r="H16" i="13"/>
  <c r="AD16" i="13"/>
  <c r="AN16" i="13"/>
  <c r="U16" i="13"/>
  <c r="J16" i="13"/>
  <c r="AP16" i="13"/>
  <c r="V16" i="13"/>
  <c r="AE344" i="13"/>
  <c r="AD344" i="13"/>
  <c r="Z344" i="13"/>
  <c r="H366" i="13"/>
  <c r="E367" i="13"/>
  <c r="W366" i="13"/>
  <c r="AD366" i="13"/>
  <c r="AN366" i="13"/>
  <c r="J366" i="13"/>
  <c r="AH366" i="13"/>
  <c r="V344" i="13"/>
  <c r="E347" i="13"/>
  <c r="AE16" i="13"/>
  <c r="T16" i="13"/>
  <c r="E18" i="13"/>
  <c r="F18" i="13"/>
  <c r="AL16" i="13"/>
  <c r="P16" i="13"/>
  <c r="E19" i="13"/>
  <c r="AC16" i="13"/>
  <c r="Y16" i="13"/>
  <c r="R16" i="13"/>
  <c r="AI16" i="13"/>
  <c r="O344" i="13"/>
  <c r="AE366" i="13"/>
  <c r="T366" i="13"/>
  <c r="F368" i="13"/>
  <c r="AO366" i="13"/>
  <c r="AL366" i="13"/>
  <c r="P366" i="13"/>
  <c r="E369" i="13"/>
  <c r="R366" i="13"/>
  <c r="AP366" i="13"/>
  <c r="U344" i="13"/>
  <c r="F347" i="13"/>
  <c r="AQ344" i="13"/>
  <c r="AM16" i="13"/>
  <c r="AB16" i="13"/>
  <c r="N16" i="13"/>
  <c r="X16" i="13"/>
  <c r="F17" i="13"/>
  <c r="I16" i="13"/>
  <c r="AG16" i="13"/>
  <c r="Z16" i="13"/>
  <c r="AO344" i="13"/>
  <c r="AF344" i="13"/>
  <c r="AJ344" i="13"/>
  <c r="AI344" i="13"/>
  <c r="AM366" i="13"/>
  <c r="AI366" i="13"/>
  <c r="AB366" i="13"/>
  <c r="M366" i="13"/>
  <c r="N366" i="13"/>
  <c r="F367" i="13"/>
  <c r="X366" i="13"/>
  <c r="Z366" i="13"/>
  <c r="J282" i="13"/>
  <c r="R282" i="13"/>
  <c r="Z282" i="13"/>
  <c r="AH282" i="13"/>
  <c r="AP282" i="13"/>
  <c r="G340" i="13"/>
  <c r="G293" i="13"/>
  <c r="G315" i="13"/>
  <c r="G301" i="13"/>
  <c r="Q344" i="13"/>
  <c r="G311" i="13"/>
  <c r="G327" i="13"/>
  <c r="G328" i="13"/>
  <c r="AK282" i="13"/>
  <c r="X344" i="13"/>
  <c r="E320" i="13"/>
  <c r="H295" i="13"/>
  <c r="F283" i="13"/>
  <c r="J295" i="13"/>
  <c r="AH295" i="13"/>
  <c r="E324" i="13"/>
  <c r="AK295" i="13"/>
  <c r="R295" i="13"/>
  <c r="AP295" i="13"/>
  <c r="I319" i="13"/>
  <c r="Z295" i="13"/>
  <c r="G332" i="13"/>
  <c r="G287" i="13"/>
  <c r="G291" i="13"/>
  <c r="G303" i="13"/>
  <c r="P282" i="13"/>
  <c r="X282" i="13"/>
  <c r="AF282" i="13"/>
  <c r="AN282" i="13"/>
  <c r="E290" i="13"/>
  <c r="G292" i="13"/>
  <c r="K282" i="13"/>
  <c r="G307" i="13"/>
  <c r="G326" i="13"/>
  <c r="G325" i="13"/>
  <c r="F324" i="13"/>
  <c r="E345" i="13"/>
  <c r="F345" i="13"/>
  <c r="I344" i="13"/>
  <c r="AB294" i="13"/>
  <c r="M282" i="13"/>
  <c r="U282" i="13"/>
  <c r="F297" i="13"/>
  <c r="Y282" i="13"/>
  <c r="J294" i="13"/>
  <c r="AJ294" i="13"/>
  <c r="K294" i="13"/>
  <c r="AA294" i="13"/>
  <c r="AQ294" i="13"/>
  <c r="E286" i="13"/>
  <c r="V282" i="13"/>
  <c r="AA282" i="13"/>
  <c r="AD282" i="13"/>
  <c r="AQ282" i="13"/>
  <c r="F284" i="13"/>
  <c r="F285" i="13"/>
  <c r="L294" i="13"/>
  <c r="AG294" i="13"/>
  <c r="AO294" i="13"/>
  <c r="F320" i="13"/>
  <c r="F321" i="13"/>
  <c r="G302" i="13"/>
  <c r="G300" i="13"/>
  <c r="F299" i="13"/>
  <c r="G299" i="13" s="1"/>
  <c r="E321" i="13"/>
  <c r="AL282" i="13"/>
  <c r="AI294" i="13"/>
  <c r="AI282" i="13"/>
  <c r="AC282" i="13"/>
  <c r="T294" i="13"/>
  <c r="Q294" i="13"/>
  <c r="E284" i="13"/>
  <c r="N282" i="13"/>
  <c r="G288" i="13"/>
  <c r="G289" i="13"/>
  <c r="E297" i="13"/>
  <c r="AC294" i="13"/>
  <c r="N294" i="13"/>
  <c r="V294" i="13"/>
  <c r="AD294" i="13"/>
  <c r="AL294" i="13"/>
  <c r="W294" i="13"/>
  <c r="AE294" i="13"/>
  <c r="AM294" i="13"/>
  <c r="O294" i="13"/>
  <c r="Y297" i="13"/>
  <c r="I282" i="13"/>
  <c r="Q282" i="13"/>
  <c r="AG282" i="13"/>
  <c r="AO282" i="13"/>
  <c r="E285" i="13"/>
  <c r="F286" i="13"/>
  <c r="F290" i="13"/>
  <c r="I295" i="13"/>
  <c r="L282" i="13"/>
  <c r="T282" i="13"/>
  <c r="AB282" i="13"/>
  <c r="AJ282" i="13"/>
  <c r="E283" i="13"/>
  <c r="M296" i="13"/>
  <c r="U296" i="13"/>
  <c r="O282" i="13"/>
  <c r="W282" i="13"/>
  <c r="AE282" i="13"/>
  <c r="AM282" i="13"/>
  <c r="H296" i="13"/>
  <c r="P296" i="13"/>
  <c r="P352" i="13" s="1"/>
  <c r="X296" i="13"/>
  <c r="X352" i="13" s="1"/>
  <c r="AF296" i="13"/>
  <c r="AN296" i="13"/>
  <c r="H255" i="13"/>
  <c r="I255" i="13"/>
  <c r="I352" i="13" s="1"/>
  <c r="J255" i="13"/>
  <c r="J352" i="13" s="1"/>
  <c r="K255" i="13"/>
  <c r="K352" i="13" s="1"/>
  <c r="L255" i="13"/>
  <c r="L352" i="13" s="1"/>
  <c r="M255" i="13"/>
  <c r="N255" i="13"/>
  <c r="N352" i="13" s="1"/>
  <c r="O255" i="13"/>
  <c r="O352" i="13" s="1"/>
  <c r="P255" i="13"/>
  <c r="Q255" i="13"/>
  <c r="Q352" i="13" s="1"/>
  <c r="R255" i="13"/>
  <c r="R352" i="13" s="1"/>
  <c r="S255" i="13"/>
  <c r="S352" i="13" s="1"/>
  <c r="T255" i="13"/>
  <c r="T352" i="13" s="1"/>
  <c r="U255" i="13"/>
  <c r="V255" i="13"/>
  <c r="V352" i="13" s="1"/>
  <c r="W255" i="13"/>
  <c r="W352" i="13" s="1"/>
  <c r="X255" i="13"/>
  <c r="Y255" i="13"/>
  <c r="Y352" i="13" s="1"/>
  <c r="Z255" i="13"/>
  <c r="Z352" i="13" s="1"/>
  <c r="AA255" i="13"/>
  <c r="AA352" i="13" s="1"/>
  <c r="AB255" i="13"/>
  <c r="AB352" i="13" s="1"/>
  <c r="AC255" i="13"/>
  <c r="AC352" i="13" s="1"/>
  <c r="AD255" i="13"/>
  <c r="AD352" i="13" s="1"/>
  <c r="AE255" i="13"/>
  <c r="AE352" i="13" s="1"/>
  <c r="AF255" i="13"/>
  <c r="AG255" i="13"/>
  <c r="AG352" i="13" s="1"/>
  <c r="AH255" i="13"/>
  <c r="AH352" i="13" s="1"/>
  <c r="AI255" i="13"/>
  <c r="AI352" i="13" s="1"/>
  <c r="AJ255" i="13"/>
  <c r="AJ352" i="13" s="1"/>
  <c r="AK255" i="13"/>
  <c r="AK352" i="13" s="1"/>
  <c r="AL255" i="13"/>
  <c r="AL352" i="13" s="1"/>
  <c r="AM255" i="13"/>
  <c r="AM352" i="13" s="1"/>
  <c r="AN255" i="13"/>
  <c r="AO255" i="13"/>
  <c r="AO352" i="13" s="1"/>
  <c r="AP255" i="13"/>
  <c r="AP352" i="13" s="1"/>
  <c r="AQ255" i="13"/>
  <c r="AQ352" i="13" s="1"/>
  <c r="I254" i="13"/>
  <c r="J254" i="13"/>
  <c r="K254" i="13"/>
  <c r="K351" i="13" s="1"/>
  <c r="L254" i="13"/>
  <c r="L351" i="13" s="1"/>
  <c r="M254" i="13"/>
  <c r="M351" i="13" s="1"/>
  <c r="N254" i="13"/>
  <c r="N351" i="13" s="1"/>
  <c r="O254" i="13"/>
  <c r="O351" i="13" s="1"/>
  <c r="P254" i="13"/>
  <c r="P351" i="13" s="1"/>
  <c r="Q254" i="13"/>
  <c r="Q351" i="13" s="1"/>
  <c r="R254" i="13"/>
  <c r="S254" i="13"/>
  <c r="S351" i="13" s="1"/>
  <c r="T254" i="13"/>
  <c r="T351" i="13" s="1"/>
  <c r="U254" i="13"/>
  <c r="U351" i="13" s="1"/>
  <c r="V254" i="13"/>
  <c r="V351" i="13" s="1"/>
  <c r="W254" i="13"/>
  <c r="W351" i="13" s="1"/>
  <c r="X254" i="13"/>
  <c r="X351" i="13" s="1"/>
  <c r="Y254" i="13"/>
  <c r="Y351" i="13" s="1"/>
  <c r="Z254" i="13"/>
  <c r="AA254" i="13"/>
  <c r="AA351" i="13" s="1"/>
  <c r="AB254" i="13"/>
  <c r="AB351" i="13" s="1"/>
  <c r="AC254" i="13"/>
  <c r="AC351" i="13" s="1"/>
  <c r="AD254" i="13"/>
  <c r="AD351" i="13" s="1"/>
  <c r="AE254" i="13"/>
  <c r="AE351" i="13" s="1"/>
  <c r="AF254" i="13"/>
  <c r="AF351" i="13" s="1"/>
  <c r="AG254" i="13"/>
  <c r="AG351" i="13" s="1"/>
  <c r="AH254" i="13"/>
  <c r="AI254" i="13"/>
  <c r="AI351" i="13" s="1"/>
  <c r="AJ254" i="13"/>
  <c r="AJ351" i="13" s="1"/>
  <c r="AK254" i="13"/>
  <c r="AL254" i="13"/>
  <c r="AL351" i="13" s="1"/>
  <c r="AM254" i="13"/>
  <c r="AM351" i="13" s="1"/>
  <c r="AN254" i="13"/>
  <c r="AN351" i="13" s="1"/>
  <c r="AO254" i="13"/>
  <c r="AO351" i="13" s="1"/>
  <c r="AP254" i="13"/>
  <c r="AQ254" i="13"/>
  <c r="H254" i="13"/>
  <c r="AQ270" i="13"/>
  <c r="AQ256" i="13" s="1"/>
  <c r="AQ353" i="13" s="1"/>
  <c r="I270" i="13"/>
  <c r="I256" i="13" s="1"/>
  <c r="I353" i="13" s="1"/>
  <c r="J270" i="13"/>
  <c r="J256" i="13" s="1"/>
  <c r="J353" i="13" s="1"/>
  <c r="K270" i="13"/>
  <c r="K267" i="13" s="1"/>
  <c r="L270" i="13"/>
  <c r="N270" i="13"/>
  <c r="N256" i="13" s="1"/>
  <c r="N353" i="13" s="1"/>
  <c r="O270" i="13"/>
  <c r="Q270" i="13"/>
  <c r="Q267" i="13" s="1"/>
  <c r="R270" i="13"/>
  <c r="T270" i="13"/>
  <c r="T267" i="13" s="1"/>
  <c r="U270" i="13"/>
  <c r="U256" i="13" s="1"/>
  <c r="U353" i="13" s="1"/>
  <c r="V270" i="13"/>
  <c r="V267" i="13" s="1"/>
  <c r="W270" i="13"/>
  <c r="W267" i="13" s="1"/>
  <c r="X270" i="13"/>
  <c r="X256" i="13" s="1"/>
  <c r="X353" i="13" s="1"/>
  <c r="Y270" i="13"/>
  <c r="Y267" i="13" s="1"/>
  <c r="Z270" i="13"/>
  <c r="Z256" i="13" s="1"/>
  <c r="Z353" i="13" s="1"/>
  <c r="AA270" i="13"/>
  <c r="AA267" i="13" s="1"/>
  <c r="AB270" i="13"/>
  <c r="AB256" i="13" s="1"/>
  <c r="AB353" i="13" s="1"/>
  <c r="AC270" i="13"/>
  <c r="AC256" i="13" s="1"/>
  <c r="AC353" i="13" s="1"/>
  <c r="AD270" i="13"/>
  <c r="AD256" i="13" s="1"/>
  <c r="AD353" i="13" s="1"/>
  <c r="AE270" i="13"/>
  <c r="AE256" i="13" s="1"/>
  <c r="AE353" i="13" s="1"/>
  <c r="AF270" i="13"/>
  <c r="AF256" i="13" s="1"/>
  <c r="AF353" i="13" s="1"/>
  <c r="AG270" i="13"/>
  <c r="AG267" i="13" s="1"/>
  <c r="AH270" i="13"/>
  <c r="AH256" i="13" s="1"/>
  <c r="AH353" i="13" s="1"/>
  <c r="AI270" i="13"/>
  <c r="AI267" i="13" s="1"/>
  <c r="AJ270" i="13"/>
  <c r="AJ256" i="13" s="1"/>
  <c r="AJ353" i="13" s="1"/>
  <c r="AK270" i="13"/>
  <c r="AK256" i="13" s="1"/>
  <c r="AK353" i="13" s="1"/>
  <c r="AL270" i="13"/>
  <c r="AL256" i="13" s="1"/>
  <c r="AL353" i="13" s="1"/>
  <c r="AM270" i="13"/>
  <c r="AM256" i="13" s="1"/>
  <c r="AM353" i="13" s="1"/>
  <c r="AN270" i="13"/>
  <c r="AN267" i="13" s="1"/>
  <c r="AO270" i="13"/>
  <c r="AO267" i="13" s="1"/>
  <c r="AP270" i="13"/>
  <c r="AP256" i="13" s="1"/>
  <c r="AP353" i="13" s="1"/>
  <c r="H270" i="13"/>
  <c r="AG78" i="13"/>
  <c r="AG79" i="13"/>
  <c r="AG41" i="13"/>
  <c r="AG45" i="13"/>
  <c r="AG82" i="13"/>
  <c r="AG86" i="13"/>
  <c r="AG95" i="13"/>
  <c r="AG123" i="13" s="1"/>
  <c r="AG96" i="13"/>
  <c r="AG124" i="13" s="1"/>
  <c r="AG97" i="13"/>
  <c r="AG125" i="13" s="1"/>
  <c r="AG98" i="13"/>
  <c r="AG128" i="13"/>
  <c r="AG148" i="13" s="1"/>
  <c r="AG359" i="13" s="1"/>
  <c r="AG129" i="13"/>
  <c r="AG149" i="13" s="1"/>
  <c r="AG360" i="13" s="1"/>
  <c r="AG130" i="13"/>
  <c r="AG150" i="13" s="1"/>
  <c r="AG361" i="13" s="1"/>
  <c r="AG131" i="13"/>
  <c r="AG135" i="13"/>
  <c r="AG139" i="13"/>
  <c r="AG152" i="13"/>
  <c r="AG157" i="13"/>
  <c r="AG158" i="13"/>
  <c r="AG159" i="13"/>
  <c r="AG161" i="13"/>
  <c r="AG202" i="13"/>
  <c r="AG355" i="13" s="1"/>
  <c r="AG203" i="13"/>
  <c r="AG356" i="13" s="1"/>
  <c r="AG204" i="13"/>
  <c r="AG357" i="13" s="1"/>
  <c r="AG205" i="13"/>
  <c r="AG209" i="13"/>
  <c r="AG246" i="13"/>
  <c r="AG247" i="13"/>
  <c r="AG248" i="13"/>
  <c r="AG249" i="13"/>
  <c r="AG257" i="13"/>
  <c r="E272" i="13"/>
  <c r="F272" i="13"/>
  <c r="E273" i="13"/>
  <c r="F273" i="13"/>
  <c r="E274" i="13"/>
  <c r="F274" i="13"/>
  <c r="E275" i="13"/>
  <c r="F275" i="13"/>
  <c r="E276" i="13"/>
  <c r="F276" i="13"/>
  <c r="F271" i="13"/>
  <c r="E271" i="13"/>
  <c r="G271" i="13" s="1"/>
  <c r="E262" i="13"/>
  <c r="F262" i="13"/>
  <c r="F263" i="13"/>
  <c r="E264" i="13"/>
  <c r="F264" i="13"/>
  <c r="E265" i="13"/>
  <c r="F265" i="13"/>
  <c r="E266" i="13"/>
  <c r="F266" i="13"/>
  <c r="F261" i="13"/>
  <c r="H263" i="13"/>
  <c r="E263" i="13" s="1"/>
  <c r="H261" i="13"/>
  <c r="F269" i="13"/>
  <c r="E269" i="13"/>
  <c r="F268" i="13"/>
  <c r="E268" i="13"/>
  <c r="H267" i="13"/>
  <c r="H247" i="13"/>
  <c r="I247" i="13"/>
  <c r="J247" i="13"/>
  <c r="K247" i="13"/>
  <c r="L247" i="13"/>
  <c r="M247" i="13"/>
  <c r="N247" i="13"/>
  <c r="O247" i="13"/>
  <c r="P247" i="13"/>
  <c r="Q247" i="13"/>
  <c r="R247" i="13"/>
  <c r="S247" i="13"/>
  <c r="T247" i="13"/>
  <c r="U247" i="13"/>
  <c r="V247" i="13"/>
  <c r="W247" i="13"/>
  <c r="X247" i="13"/>
  <c r="Y247" i="13"/>
  <c r="Z247" i="13"/>
  <c r="AA247" i="13"/>
  <c r="AB247" i="13"/>
  <c r="AC247" i="13"/>
  <c r="AD247" i="13"/>
  <c r="AE247" i="13"/>
  <c r="AF247" i="13"/>
  <c r="AH247" i="13"/>
  <c r="AI247" i="13"/>
  <c r="AJ247" i="13"/>
  <c r="AK247" i="13"/>
  <c r="AL247" i="13"/>
  <c r="AM247" i="13"/>
  <c r="AN247" i="13"/>
  <c r="AO247" i="13"/>
  <c r="AP247" i="13"/>
  <c r="AQ247" i="13"/>
  <c r="H248" i="13"/>
  <c r="I248" i="13"/>
  <c r="J248" i="13"/>
  <c r="K248" i="13"/>
  <c r="L248" i="13"/>
  <c r="M248" i="13"/>
  <c r="N248" i="13"/>
  <c r="O248" i="13"/>
  <c r="P248" i="13"/>
  <c r="Q248" i="13"/>
  <c r="R248" i="13"/>
  <c r="S248" i="13"/>
  <c r="T248" i="13"/>
  <c r="U248" i="13"/>
  <c r="V248" i="13"/>
  <c r="W248" i="13"/>
  <c r="X248" i="13"/>
  <c r="Y248" i="13"/>
  <c r="Z248" i="13"/>
  <c r="AA248" i="13"/>
  <c r="AB248" i="13"/>
  <c r="AC248" i="13"/>
  <c r="AD248" i="13"/>
  <c r="AE248" i="13"/>
  <c r="AF248" i="13"/>
  <c r="AH248" i="13"/>
  <c r="AI248" i="13"/>
  <c r="AJ248" i="13"/>
  <c r="AK248" i="13"/>
  <c r="AL248" i="13"/>
  <c r="AM248" i="13"/>
  <c r="AN248" i="13"/>
  <c r="AO248" i="13"/>
  <c r="AP248" i="13"/>
  <c r="AQ248" i="13"/>
  <c r="I246" i="13"/>
  <c r="J246" i="13"/>
  <c r="K246" i="13"/>
  <c r="L246" i="13"/>
  <c r="M246" i="13"/>
  <c r="N246" i="13"/>
  <c r="O246" i="13"/>
  <c r="P246" i="13"/>
  <c r="Q246" i="13"/>
  <c r="R246" i="13"/>
  <c r="S246" i="13"/>
  <c r="T246" i="13"/>
  <c r="U246" i="13"/>
  <c r="V246" i="13"/>
  <c r="W246" i="13"/>
  <c r="X246" i="13"/>
  <c r="Y246" i="13"/>
  <c r="Z246" i="13"/>
  <c r="AA246" i="13"/>
  <c r="AB246" i="13"/>
  <c r="AC246" i="13"/>
  <c r="AD246" i="13"/>
  <c r="AE246" i="13"/>
  <c r="AF246" i="13"/>
  <c r="AH246" i="13"/>
  <c r="AI246" i="13"/>
  <c r="AJ246" i="13"/>
  <c r="AK246" i="13"/>
  <c r="AL246" i="13"/>
  <c r="AM246" i="13"/>
  <c r="AN246" i="13"/>
  <c r="AO246" i="13"/>
  <c r="AP246" i="13"/>
  <c r="AQ246" i="13"/>
  <c r="H246" i="13"/>
  <c r="H203" i="13"/>
  <c r="H356" i="13" s="1"/>
  <c r="I203" i="13"/>
  <c r="I356" i="13" s="1"/>
  <c r="J203" i="13"/>
  <c r="J356" i="13" s="1"/>
  <c r="K203" i="13"/>
  <c r="K356" i="13" s="1"/>
  <c r="L203" i="13"/>
  <c r="L356" i="13" s="1"/>
  <c r="M203" i="13"/>
  <c r="M356" i="13" s="1"/>
  <c r="N203" i="13"/>
  <c r="N356" i="13" s="1"/>
  <c r="O203" i="13"/>
  <c r="O356" i="13" s="1"/>
  <c r="P203" i="13"/>
  <c r="P356" i="13" s="1"/>
  <c r="Q203" i="13"/>
  <c r="Q356" i="13" s="1"/>
  <c r="R203" i="13"/>
  <c r="R356" i="13" s="1"/>
  <c r="S203" i="13"/>
  <c r="S356" i="13" s="1"/>
  <c r="T203" i="13"/>
  <c r="T356" i="13" s="1"/>
  <c r="U203" i="13"/>
  <c r="U356" i="13" s="1"/>
  <c r="V203" i="13"/>
  <c r="V356" i="13" s="1"/>
  <c r="W203" i="13"/>
  <c r="W356" i="13" s="1"/>
  <c r="X203" i="13"/>
  <c r="X356" i="13" s="1"/>
  <c r="Y203" i="13"/>
  <c r="Y356" i="13" s="1"/>
  <c r="Z203" i="13"/>
  <c r="Z356" i="13" s="1"/>
  <c r="AA203" i="13"/>
  <c r="AA356" i="13" s="1"/>
  <c r="AB203" i="13"/>
  <c r="AB356" i="13" s="1"/>
  <c r="AC203" i="13"/>
  <c r="AC356" i="13" s="1"/>
  <c r="AD203" i="13"/>
  <c r="AD356" i="13" s="1"/>
  <c r="AE203" i="13"/>
  <c r="AE356" i="13" s="1"/>
  <c r="AF356" i="13"/>
  <c r="AH203" i="13"/>
  <c r="AH356" i="13" s="1"/>
  <c r="AI203" i="13"/>
  <c r="AI356" i="13" s="1"/>
  <c r="AJ203" i="13"/>
  <c r="AJ356" i="13" s="1"/>
  <c r="AK203" i="13"/>
  <c r="AK356" i="13" s="1"/>
  <c r="AL203" i="13"/>
  <c r="AL356" i="13" s="1"/>
  <c r="AM203" i="13"/>
  <c r="AM356" i="13" s="1"/>
  <c r="AN203" i="13"/>
  <c r="AN356" i="13" s="1"/>
  <c r="AO203" i="13"/>
  <c r="AO356" i="13" s="1"/>
  <c r="AP203" i="13"/>
  <c r="AP356" i="13" s="1"/>
  <c r="AQ203" i="13"/>
  <c r="AQ356" i="13" s="1"/>
  <c r="H204" i="13"/>
  <c r="H357" i="13" s="1"/>
  <c r="I204" i="13"/>
  <c r="I357" i="13" s="1"/>
  <c r="J204" i="13"/>
  <c r="J357" i="13" s="1"/>
  <c r="K204" i="13"/>
  <c r="K357" i="13" s="1"/>
  <c r="L204" i="13"/>
  <c r="L357" i="13" s="1"/>
  <c r="M204" i="13"/>
  <c r="M357" i="13" s="1"/>
  <c r="N204" i="13"/>
  <c r="N357" i="13" s="1"/>
  <c r="O204" i="13"/>
  <c r="O357" i="13" s="1"/>
  <c r="P204" i="13"/>
  <c r="P357" i="13" s="1"/>
  <c r="Q204" i="13"/>
  <c r="Q357" i="13" s="1"/>
  <c r="R204" i="13"/>
  <c r="R357" i="13" s="1"/>
  <c r="S204" i="13"/>
  <c r="S357" i="13" s="1"/>
  <c r="T204" i="13"/>
  <c r="T357" i="13" s="1"/>
  <c r="U204" i="13"/>
  <c r="U357" i="13" s="1"/>
  <c r="V204" i="13"/>
  <c r="V357" i="13" s="1"/>
  <c r="W204" i="13"/>
  <c r="W357" i="13" s="1"/>
  <c r="X204" i="13"/>
  <c r="X357" i="13" s="1"/>
  <c r="Y204" i="13"/>
  <c r="Y357" i="13" s="1"/>
  <c r="Z204" i="13"/>
  <c r="Z357" i="13" s="1"/>
  <c r="AA204" i="13"/>
  <c r="AA357" i="13" s="1"/>
  <c r="AB204" i="13"/>
  <c r="AB357" i="13" s="1"/>
  <c r="AC204" i="13"/>
  <c r="AC357" i="13" s="1"/>
  <c r="AD204" i="13"/>
  <c r="AD357" i="13" s="1"/>
  <c r="AE204" i="13"/>
  <c r="AE357" i="13" s="1"/>
  <c r="AF357" i="13"/>
  <c r="AH204" i="13"/>
  <c r="AH357" i="13" s="1"/>
  <c r="AI204" i="13"/>
  <c r="AI357" i="13" s="1"/>
  <c r="AJ204" i="13"/>
  <c r="AJ357" i="13" s="1"/>
  <c r="AK204" i="13"/>
  <c r="AK357" i="13" s="1"/>
  <c r="AL204" i="13"/>
  <c r="AL357" i="13" s="1"/>
  <c r="AM204" i="13"/>
  <c r="AM357" i="13" s="1"/>
  <c r="AN204" i="13"/>
  <c r="AN357" i="13" s="1"/>
  <c r="AO204" i="13"/>
  <c r="AP204" i="13"/>
  <c r="AP357" i="13" s="1"/>
  <c r="AQ204" i="13"/>
  <c r="AQ357" i="13" s="1"/>
  <c r="I202" i="13"/>
  <c r="I355" i="13" s="1"/>
  <c r="J202" i="13"/>
  <c r="J355" i="13" s="1"/>
  <c r="K202" i="13"/>
  <c r="K355" i="13" s="1"/>
  <c r="L202" i="13"/>
  <c r="L355" i="13" s="1"/>
  <c r="M202" i="13"/>
  <c r="M355" i="13" s="1"/>
  <c r="N202" i="13"/>
  <c r="N355" i="13" s="1"/>
  <c r="O202" i="13"/>
  <c r="O355" i="13" s="1"/>
  <c r="P202" i="13"/>
  <c r="P355" i="13" s="1"/>
  <c r="Q202" i="13"/>
  <c r="Q355" i="13" s="1"/>
  <c r="R202" i="13"/>
  <c r="R355" i="13" s="1"/>
  <c r="S202" i="13"/>
  <c r="S355" i="13" s="1"/>
  <c r="T202" i="13"/>
  <c r="T355" i="13" s="1"/>
  <c r="U202" i="13"/>
  <c r="U355" i="13" s="1"/>
  <c r="V202" i="13"/>
  <c r="V355" i="13" s="1"/>
  <c r="W202" i="13"/>
  <c r="W355" i="13" s="1"/>
  <c r="X202" i="13"/>
  <c r="X355" i="13" s="1"/>
  <c r="Y202" i="13"/>
  <c r="Y355" i="13" s="1"/>
  <c r="Z202" i="13"/>
  <c r="Z355" i="13" s="1"/>
  <c r="AA202" i="13"/>
  <c r="AA355" i="13" s="1"/>
  <c r="AB202" i="13"/>
  <c r="AB355" i="13" s="1"/>
  <c r="AC202" i="13"/>
  <c r="AC355" i="13" s="1"/>
  <c r="AD202" i="13"/>
  <c r="AD355" i="13" s="1"/>
  <c r="AE202" i="13"/>
  <c r="AE355" i="13" s="1"/>
  <c r="AF355" i="13"/>
  <c r="AH202" i="13"/>
  <c r="AH355" i="13" s="1"/>
  <c r="AI202" i="13"/>
  <c r="AI355" i="13" s="1"/>
  <c r="AJ202" i="13"/>
  <c r="AJ355" i="13" s="1"/>
  <c r="AK202" i="13"/>
  <c r="AK355" i="13" s="1"/>
  <c r="AL202" i="13"/>
  <c r="AL355" i="13" s="1"/>
  <c r="AM202" i="13"/>
  <c r="AM355" i="13" s="1"/>
  <c r="AN202" i="13"/>
  <c r="AN355" i="13" s="1"/>
  <c r="AO202" i="13"/>
  <c r="AO355" i="13" s="1"/>
  <c r="AO354" i="13" s="1"/>
  <c r="AP202" i="13"/>
  <c r="AP355" i="13" s="1"/>
  <c r="AQ202" i="13"/>
  <c r="AQ355" i="13" s="1"/>
  <c r="H202" i="13"/>
  <c r="H355" i="13" s="1"/>
  <c r="F260" i="13"/>
  <c r="F259" i="13"/>
  <c r="E259" i="13"/>
  <c r="F258" i="13"/>
  <c r="E258" i="13"/>
  <c r="AQ257" i="13"/>
  <c r="AP257" i="13"/>
  <c r="AO257" i="13"/>
  <c r="AN257" i="13"/>
  <c r="AM257" i="13"/>
  <c r="AL257" i="13"/>
  <c r="AK257" i="13"/>
  <c r="AJ257" i="13"/>
  <c r="AI257" i="13"/>
  <c r="AH257" i="13"/>
  <c r="AF257" i="13"/>
  <c r="AE257" i="13"/>
  <c r="AD257" i="13"/>
  <c r="AC257" i="13"/>
  <c r="AB257" i="13"/>
  <c r="AA257" i="13"/>
  <c r="Z257" i="13"/>
  <c r="Y257" i="13"/>
  <c r="X257" i="13"/>
  <c r="W257" i="13"/>
  <c r="V257" i="13"/>
  <c r="U257" i="13"/>
  <c r="T257" i="13"/>
  <c r="S257" i="13"/>
  <c r="R257" i="13"/>
  <c r="Q257" i="13"/>
  <c r="P257" i="13"/>
  <c r="O257" i="13"/>
  <c r="N257" i="13"/>
  <c r="M257" i="13"/>
  <c r="L257" i="13"/>
  <c r="K257" i="13"/>
  <c r="J257" i="13"/>
  <c r="I257" i="13"/>
  <c r="F252" i="13"/>
  <c r="E252" i="13"/>
  <c r="F251" i="13"/>
  <c r="E251" i="13"/>
  <c r="F250" i="13"/>
  <c r="E250" i="13"/>
  <c r="AQ249" i="13"/>
  <c r="AP249" i="13"/>
  <c r="AO249" i="13"/>
  <c r="AN249" i="13"/>
  <c r="AM249" i="13"/>
  <c r="AL249" i="13"/>
  <c r="AK249" i="13"/>
  <c r="AJ249" i="13"/>
  <c r="AI249" i="13"/>
  <c r="AH249" i="13"/>
  <c r="AF249" i="13"/>
  <c r="AE249" i="13"/>
  <c r="AD249" i="13"/>
  <c r="AC249" i="13"/>
  <c r="AB249" i="13"/>
  <c r="AA249" i="13"/>
  <c r="Z249" i="13"/>
  <c r="Y249" i="13"/>
  <c r="X249" i="13"/>
  <c r="W249" i="13"/>
  <c r="V249" i="13"/>
  <c r="U249" i="13"/>
  <c r="T249" i="13"/>
  <c r="S249" i="13"/>
  <c r="R249" i="13"/>
  <c r="Q249" i="13"/>
  <c r="P249" i="13"/>
  <c r="O249" i="13"/>
  <c r="N249" i="13"/>
  <c r="M249" i="13"/>
  <c r="L249" i="13"/>
  <c r="K249" i="13"/>
  <c r="J249" i="13"/>
  <c r="I249" i="13"/>
  <c r="H249" i="13"/>
  <c r="F212" i="13"/>
  <c r="E212" i="13"/>
  <c r="F211" i="13"/>
  <c r="E211" i="13"/>
  <c r="F210" i="13"/>
  <c r="E210" i="13"/>
  <c r="AQ209" i="13"/>
  <c r="AP209" i="13"/>
  <c r="AO209" i="13"/>
  <c r="AN209" i="13"/>
  <c r="AM209" i="13"/>
  <c r="AL209" i="13"/>
  <c r="AK209" i="13"/>
  <c r="AJ209" i="13"/>
  <c r="AI209" i="13"/>
  <c r="AH209" i="13"/>
  <c r="AF209" i="13"/>
  <c r="AE209" i="13"/>
  <c r="AD209" i="13"/>
  <c r="AC209" i="13"/>
  <c r="AB209" i="13"/>
  <c r="AA209" i="13"/>
  <c r="Z209" i="13"/>
  <c r="Y209" i="13"/>
  <c r="X209" i="13"/>
  <c r="W209" i="13"/>
  <c r="V209" i="13"/>
  <c r="U209" i="13"/>
  <c r="T209" i="13"/>
  <c r="S209" i="13"/>
  <c r="R209" i="13"/>
  <c r="Q209" i="13"/>
  <c r="P209" i="13"/>
  <c r="O209" i="13"/>
  <c r="N209" i="13"/>
  <c r="M209" i="13"/>
  <c r="L209" i="13"/>
  <c r="K209" i="13"/>
  <c r="J209" i="13"/>
  <c r="I209" i="13"/>
  <c r="H209" i="13"/>
  <c r="F208" i="13"/>
  <c r="F207" i="13"/>
  <c r="F206" i="13"/>
  <c r="E206" i="13"/>
  <c r="AQ205" i="13"/>
  <c r="AP205" i="13"/>
  <c r="AO205" i="13"/>
  <c r="AN205" i="13"/>
  <c r="AM205" i="13"/>
  <c r="AL205" i="13"/>
  <c r="AK205" i="13"/>
  <c r="AJ205" i="13"/>
  <c r="AI205" i="13"/>
  <c r="AH205" i="13"/>
  <c r="AF205" i="13"/>
  <c r="AE205" i="13"/>
  <c r="AD205" i="13"/>
  <c r="AC205" i="13"/>
  <c r="AB205" i="13"/>
  <c r="AA205" i="13"/>
  <c r="Z205" i="13"/>
  <c r="Y205" i="13"/>
  <c r="X205" i="13"/>
  <c r="W205" i="13"/>
  <c r="V205" i="13"/>
  <c r="U205" i="13"/>
  <c r="T205" i="13"/>
  <c r="S205" i="13"/>
  <c r="R205" i="13"/>
  <c r="Q205" i="13"/>
  <c r="P205" i="13"/>
  <c r="O205" i="13"/>
  <c r="N205" i="13"/>
  <c r="M205" i="13"/>
  <c r="L205" i="13"/>
  <c r="K205" i="13"/>
  <c r="J205" i="13"/>
  <c r="I205" i="13"/>
  <c r="H205" i="13"/>
  <c r="AO161" i="13"/>
  <c r="AE161" i="13"/>
  <c r="AA161" i="13"/>
  <c r="S161" i="13"/>
  <c r="K161" i="13"/>
  <c r="AI161" i="13"/>
  <c r="AB161" i="13"/>
  <c r="Q161" i="13"/>
  <c r="I161" i="13"/>
  <c r="H161" i="13"/>
  <c r="H158" i="13"/>
  <c r="I158" i="13"/>
  <c r="J158" i="13"/>
  <c r="K158" i="13"/>
  <c r="L158" i="13"/>
  <c r="M158" i="13"/>
  <c r="N158" i="13"/>
  <c r="O158" i="13"/>
  <c r="P158" i="13"/>
  <c r="Q158" i="13"/>
  <c r="R158" i="13"/>
  <c r="S158" i="13"/>
  <c r="T158" i="13"/>
  <c r="U158" i="13"/>
  <c r="V158" i="13"/>
  <c r="W158" i="13"/>
  <c r="X158" i="13"/>
  <c r="Y158" i="13"/>
  <c r="Z158" i="13"/>
  <c r="AA158" i="13"/>
  <c r="AB158" i="13"/>
  <c r="AC158" i="13"/>
  <c r="AD158" i="13"/>
  <c r="AE158" i="13"/>
  <c r="AF158" i="13"/>
  <c r="AH158" i="13"/>
  <c r="AI158" i="13"/>
  <c r="AJ158" i="13"/>
  <c r="AK158" i="13"/>
  <c r="AL158" i="13"/>
  <c r="AM158" i="13"/>
  <c r="AN158" i="13"/>
  <c r="AO158" i="13"/>
  <c r="AP158" i="13"/>
  <c r="AQ158" i="13"/>
  <c r="H159" i="13"/>
  <c r="I159" i="13"/>
  <c r="J159" i="13"/>
  <c r="K159" i="13"/>
  <c r="L159" i="13"/>
  <c r="M159" i="13"/>
  <c r="N159" i="13"/>
  <c r="O159" i="13"/>
  <c r="P159" i="13"/>
  <c r="Q159" i="13"/>
  <c r="R159" i="13"/>
  <c r="S159" i="13"/>
  <c r="T159" i="13"/>
  <c r="U159" i="13"/>
  <c r="V159" i="13"/>
  <c r="W159" i="13"/>
  <c r="X159" i="13"/>
  <c r="Y159" i="13"/>
  <c r="Z159" i="13"/>
  <c r="AA159" i="13"/>
  <c r="AB159" i="13"/>
  <c r="AC159" i="13"/>
  <c r="AD159" i="13"/>
  <c r="AE159" i="13"/>
  <c r="AF159" i="13"/>
  <c r="AH159" i="13"/>
  <c r="AI159" i="13"/>
  <c r="AJ159" i="13"/>
  <c r="AK159" i="13"/>
  <c r="AL159" i="13"/>
  <c r="AM159" i="13"/>
  <c r="AN159" i="13"/>
  <c r="AO159" i="13"/>
  <c r="AP159" i="13"/>
  <c r="AQ159" i="13"/>
  <c r="I157" i="13"/>
  <c r="J157" i="13"/>
  <c r="K157" i="13"/>
  <c r="L157" i="13"/>
  <c r="M157" i="13"/>
  <c r="N157" i="13"/>
  <c r="O157" i="13"/>
  <c r="P157" i="13"/>
  <c r="Q157" i="13"/>
  <c r="R157" i="13"/>
  <c r="S157" i="13"/>
  <c r="T157" i="13"/>
  <c r="U157" i="13"/>
  <c r="V157" i="13"/>
  <c r="W157" i="13"/>
  <c r="X157" i="13"/>
  <c r="Y157" i="13"/>
  <c r="Z157" i="13"/>
  <c r="AA157" i="13"/>
  <c r="AB157" i="13"/>
  <c r="AC157" i="13"/>
  <c r="AD157" i="13"/>
  <c r="AE157" i="13"/>
  <c r="AF157" i="13"/>
  <c r="AH157" i="13"/>
  <c r="AI157" i="13"/>
  <c r="AJ157" i="13"/>
  <c r="AK157" i="13"/>
  <c r="AL157" i="13"/>
  <c r="AM157" i="13"/>
  <c r="AN157" i="13"/>
  <c r="AO157" i="13"/>
  <c r="AP157" i="13"/>
  <c r="AQ157" i="13"/>
  <c r="H157" i="13"/>
  <c r="F155" i="13"/>
  <c r="AQ152" i="13"/>
  <c r="AP152" i="13"/>
  <c r="AO152" i="13"/>
  <c r="AK152" i="13"/>
  <c r="AA152" i="13"/>
  <c r="T152" i="13"/>
  <c r="S152" i="13"/>
  <c r="M152" i="13"/>
  <c r="K152" i="13"/>
  <c r="AN152" i="13"/>
  <c r="AJ152" i="13"/>
  <c r="AI152" i="13"/>
  <c r="AF152" i="13"/>
  <c r="AE152" i="13"/>
  <c r="Z152" i="13"/>
  <c r="Y152" i="13"/>
  <c r="U152" i="13"/>
  <c r="R152" i="13"/>
  <c r="Q152" i="13"/>
  <c r="L152" i="13"/>
  <c r="J152" i="13"/>
  <c r="I152" i="13"/>
  <c r="F142" i="13"/>
  <c r="E142" i="13"/>
  <c r="F141" i="13"/>
  <c r="E141" i="13"/>
  <c r="F140" i="13"/>
  <c r="E140" i="13"/>
  <c r="AQ139" i="13"/>
  <c r="AP139" i="13"/>
  <c r="AO139" i="13"/>
  <c r="AN139" i="13"/>
  <c r="AM139" i="13"/>
  <c r="AL139" i="13"/>
  <c r="AK139" i="13"/>
  <c r="AJ139" i="13"/>
  <c r="AI139" i="13"/>
  <c r="AH139" i="13"/>
  <c r="AF139" i="13"/>
  <c r="AE139" i="13"/>
  <c r="AD139" i="13"/>
  <c r="AC139" i="13"/>
  <c r="AB139" i="13"/>
  <c r="AA139" i="13"/>
  <c r="Z139" i="13"/>
  <c r="Y139" i="13"/>
  <c r="X139" i="13"/>
  <c r="W139" i="13"/>
  <c r="V139" i="13"/>
  <c r="U139" i="13"/>
  <c r="T139" i="13"/>
  <c r="S139" i="13"/>
  <c r="R139" i="13"/>
  <c r="Q139" i="13"/>
  <c r="P139" i="13"/>
  <c r="O139" i="13"/>
  <c r="N139" i="13"/>
  <c r="M139" i="13"/>
  <c r="L139" i="13"/>
  <c r="K139" i="13"/>
  <c r="J139" i="13"/>
  <c r="I139" i="13"/>
  <c r="H139" i="13"/>
  <c r="F138" i="13"/>
  <c r="E138" i="13"/>
  <c r="F137" i="13"/>
  <c r="E137" i="13"/>
  <c r="F136" i="13"/>
  <c r="E136" i="13"/>
  <c r="AQ135" i="13"/>
  <c r="AP135" i="13"/>
  <c r="AO135" i="13"/>
  <c r="AN135" i="13"/>
  <c r="AM135" i="13"/>
  <c r="AK135" i="13"/>
  <c r="AJ135" i="13"/>
  <c r="AI135" i="13"/>
  <c r="AH135" i="13"/>
  <c r="AF135" i="13"/>
  <c r="AE135" i="13"/>
  <c r="AD135" i="13"/>
  <c r="AC135" i="13"/>
  <c r="AB135" i="13"/>
  <c r="AA135" i="13"/>
  <c r="Z135" i="13"/>
  <c r="Y135" i="13"/>
  <c r="X135" i="13"/>
  <c r="W135" i="13"/>
  <c r="V135" i="13"/>
  <c r="U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F134" i="13"/>
  <c r="E134" i="13"/>
  <c r="F133" i="13"/>
  <c r="E133" i="13"/>
  <c r="F132" i="13"/>
  <c r="E132" i="13"/>
  <c r="AQ131" i="13"/>
  <c r="AP131" i="13"/>
  <c r="AO131" i="13"/>
  <c r="AN131" i="13"/>
  <c r="AM131" i="13"/>
  <c r="AL131" i="13"/>
  <c r="AK131" i="13"/>
  <c r="AJ131" i="13"/>
  <c r="AI131" i="13"/>
  <c r="AH131" i="13"/>
  <c r="AE131" i="13"/>
  <c r="AD131" i="13"/>
  <c r="AC131" i="13"/>
  <c r="AB131" i="13"/>
  <c r="AA131" i="13"/>
  <c r="Z131" i="13"/>
  <c r="Y131" i="13"/>
  <c r="X131" i="13"/>
  <c r="W131" i="13"/>
  <c r="V131" i="13"/>
  <c r="U131" i="13"/>
  <c r="T131" i="13"/>
  <c r="S131" i="13"/>
  <c r="R131" i="13"/>
  <c r="Q131" i="13"/>
  <c r="O131" i="13"/>
  <c r="N131" i="13"/>
  <c r="M131" i="13"/>
  <c r="L131" i="13"/>
  <c r="K131" i="13"/>
  <c r="J131" i="13"/>
  <c r="I131" i="13"/>
  <c r="H131" i="13"/>
  <c r="AQ130" i="13"/>
  <c r="AQ150" i="13" s="1"/>
  <c r="AQ361" i="13" s="1"/>
  <c r="AP130" i="13"/>
  <c r="AP150" i="13" s="1"/>
  <c r="AP361" i="13" s="1"/>
  <c r="AO130" i="13"/>
  <c r="AO150" i="13" s="1"/>
  <c r="AO361" i="13" s="1"/>
  <c r="AN130" i="13"/>
  <c r="AM130" i="13"/>
  <c r="AM150" i="13" s="1"/>
  <c r="AM361" i="13" s="1"/>
  <c r="AL130" i="13"/>
  <c r="AL150" i="13" s="1"/>
  <c r="AL361" i="13" s="1"/>
  <c r="AK130" i="13"/>
  <c r="AK150" i="13" s="1"/>
  <c r="AK361" i="13" s="1"/>
  <c r="AJ130" i="13"/>
  <c r="AI130" i="13"/>
  <c r="AI150" i="13" s="1"/>
  <c r="AI361" i="13" s="1"/>
  <c r="AH130" i="13"/>
  <c r="AH150" i="13" s="1"/>
  <c r="AH361" i="13" s="1"/>
  <c r="AF130" i="13"/>
  <c r="AF150" i="13" s="1"/>
  <c r="AF361" i="13" s="1"/>
  <c r="AE130" i="13"/>
  <c r="AE150" i="13" s="1"/>
  <c r="AE361" i="13" s="1"/>
  <c r="AD130" i="13"/>
  <c r="AD150" i="13" s="1"/>
  <c r="AD361" i="13" s="1"/>
  <c r="AC150" i="13"/>
  <c r="AC361" i="13" s="1"/>
  <c r="AB130" i="13"/>
  <c r="AB150" i="13" s="1"/>
  <c r="AB361" i="13" s="1"/>
  <c r="AA130" i="13"/>
  <c r="AA150" i="13" s="1"/>
  <c r="AA361" i="13" s="1"/>
  <c r="Z130" i="13"/>
  <c r="Y130" i="13"/>
  <c r="Y150" i="13" s="1"/>
  <c r="Y361" i="13" s="1"/>
  <c r="X130" i="13"/>
  <c r="X150" i="13" s="1"/>
  <c r="X361" i="13" s="1"/>
  <c r="W130" i="13"/>
  <c r="W150" i="13" s="1"/>
  <c r="W361" i="13" s="1"/>
  <c r="V130" i="13"/>
  <c r="V150" i="13" s="1"/>
  <c r="V361" i="13" s="1"/>
  <c r="U130" i="13"/>
  <c r="U150" i="13" s="1"/>
  <c r="U361" i="13" s="1"/>
  <c r="T130" i="13"/>
  <c r="T150" i="13" s="1"/>
  <c r="T361" i="13" s="1"/>
  <c r="S130" i="13"/>
  <c r="S150" i="13" s="1"/>
  <c r="S361" i="13" s="1"/>
  <c r="R130" i="13"/>
  <c r="Q130" i="13"/>
  <c r="Q150" i="13" s="1"/>
  <c r="Q361" i="13" s="1"/>
  <c r="P130" i="13"/>
  <c r="P150" i="13" s="1"/>
  <c r="P361" i="13" s="1"/>
  <c r="O130" i="13"/>
  <c r="O150" i="13" s="1"/>
  <c r="O361" i="13" s="1"/>
  <c r="N130" i="13"/>
  <c r="N150" i="13" s="1"/>
  <c r="N361" i="13" s="1"/>
  <c r="M130" i="13"/>
  <c r="M150" i="13" s="1"/>
  <c r="M361" i="13" s="1"/>
  <c r="L130" i="13"/>
  <c r="L150" i="13" s="1"/>
  <c r="L361" i="13" s="1"/>
  <c r="K130" i="13"/>
  <c r="K150" i="13" s="1"/>
  <c r="K361" i="13" s="1"/>
  <c r="J130" i="13"/>
  <c r="I130" i="13"/>
  <c r="H130" i="13"/>
  <c r="H150" i="13" s="1"/>
  <c r="H361" i="13" s="1"/>
  <c r="AQ129" i="13"/>
  <c r="AQ149" i="13" s="1"/>
  <c r="AQ360" i="13" s="1"/>
  <c r="AP129" i="13"/>
  <c r="AP149" i="13" s="1"/>
  <c r="AP360" i="13" s="1"/>
  <c r="AO129" i="13"/>
  <c r="AN129" i="13"/>
  <c r="AN149" i="13" s="1"/>
  <c r="AN360" i="13" s="1"/>
  <c r="AM129" i="13"/>
  <c r="AM149" i="13" s="1"/>
  <c r="AM360" i="13" s="1"/>
  <c r="AL129" i="13"/>
  <c r="AL149" i="13" s="1"/>
  <c r="AL360" i="13" s="1"/>
  <c r="AK129" i="13"/>
  <c r="AK149" i="13" s="1"/>
  <c r="AK360" i="13" s="1"/>
  <c r="AJ129" i="13"/>
  <c r="AJ149" i="13" s="1"/>
  <c r="AJ360" i="13" s="1"/>
  <c r="AI129" i="13"/>
  <c r="AI149" i="13" s="1"/>
  <c r="AI360" i="13" s="1"/>
  <c r="AH129" i="13"/>
  <c r="AH149" i="13" s="1"/>
  <c r="AH360" i="13" s="1"/>
  <c r="AF129" i="13"/>
  <c r="AF149" i="13" s="1"/>
  <c r="AF360" i="13" s="1"/>
  <c r="AE129" i="13"/>
  <c r="AD129" i="13"/>
  <c r="AD149" i="13" s="1"/>
  <c r="AD360" i="13" s="1"/>
  <c r="AC149" i="13"/>
  <c r="AC360" i="13" s="1"/>
  <c r="AB129" i="13"/>
  <c r="AB149" i="13" s="1"/>
  <c r="AB360" i="13" s="1"/>
  <c r="AA129" i="13"/>
  <c r="Z129" i="13"/>
  <c r="Z149" i="13" s="1"/>
  <c r="Z360" i="13" s="1"/>
  <c r="Y129" i="13"/>
  <c r="Y149" i="13" s="1"/>
  <c r="Y360" i="13" s="1"/>
  <c r="X129" i="13"/>
  <c r="X149" i="13" s="1"/>
  <c r="X360" i="13" s="1"/>
  <c r="W129" i="13"/>
  <c r="W149" i="13" s="1"/>
  <c r="W360" i="13" s="1"/>
  <c r="V129" i="13"/>
  <c r="V149" i="13" s="1"/>
  <c r="V360" i="13" s="1"/>
  <c r="U129" i="13"/>
  <c r="U149" i="13" s="1"/>
  <c r="U360" i="13" s="1"/>
  <c r="T129" i="13"/>
  <c r="T149" i="13" s="1"/>
  <c r="T360" i="13" s="1"/>
  <c r="S129" i="13"/>
  <c r="R129" i="13"/>
  <c r="R149" i="13" s="1"/>
  <c r="R360" i="13" s="1"/>
  <c r="Q129" i="13"/>
  <c r="Q149" i="13" s="1"/>
  <c r="Q360" i="13" s="1"/>
  <c r="P129" i="13"/>
  <c r="P149" i="13" s="1"/>
  <c r="P360" i="13" s="1"/>
  <c r="O129" i="13"/>
  <c r="O149" i="13" s="1"/>
  <c r="O360" i="13" s="1"/>
  <c r="N129" i="13"/>
  <c r="N149" i="13" s="1"/>
  <c r="N360" i="13" s="1"/>
  <c r="M129" i="13"/>
  <c r="M149" i="13" s="1"/>
  <c r="M360" i="13" s="1"/>
  <c r="L129" i="13"/>
  <c r="L149" i="13" s="1"/>
  <c r="L360" i="13" s="1"/>
  <c r="K129" i="13"/>
  <c r="J129" i="13"/>
  <c r="J149" i="13" s="1"/>
  <c r="J360" i="13" s="1"/>
  <c r="I129" i="13"/>
  <c r="I149" i="13" s="1"/>
  <c r="I360" i="13" s="1"/>
  <c r="H129" i="13"/>
  <c r="AQ128" i="13"/>
  <c r="AQ148" i="13" s="1"/>
  <c r="AQ359" i="13" s="1"/>
  <c r="AP128" i="13"/>
  <c r="AO128" i="13"/>
  <c r="AO148" i="13" s="1"/>
  <c r="AO359" i="13" s="1"/>
  <c r="AN128" i="13"/>
  <c r="AN148" i="13" s="1"/>
  <c r="AN359" i="13" s="1"/>
  <c r="AM128" i="13"/>
  <c r="AM148" i="13" s="1"/>
  <c r="AM359" i="13" s="1"/>
  <c r="AL128" i="13"/>
  <c r="AK128" i="13"/>
  <c r="AK148" i="13" s="1"/>
  <c r="AK359" i="13" s="1"/>
  <c r="AJ128" i="13"/>
  <c r="AJ148" i="13" s="1"/>
  <c r="AJ359" i="13" s="1"/>
  <c r="AI128" i="13"/>
  <c r="AI148" i="13" s="1"/>
  <c r="AI359" i="13" s="1"/>
  <c r="AI358" i="13" s="1"/>
  <c r="AH128" i="13"/>
  <c r="AH148" i="13" s="1"/>
  <c r="AH359" i="13" s="1"/>
  <c r="AF128" i="13"/>
  <c r="AE128" i="13"/>
  <c r="AE148" i="13" s="1"/>
  <c r="AE359" i="13" s="1"/>
  <c r="AD128" i="13"/>
  <c r="AD148" i="13" s="1"/>
  <c r="AD359" i="13" s="1"/>
  <c r="AC148" i="13"/>
  <c r="AC359" i="13" s="1"/>
  <c r="AC358" i="13" s="1"/>
  <c r="AB128" i="13"/>
  <c r="AA128" i="13"/>
  <c r="AA148" i="13" s="1"/>
  <c r="AA359" i="13" s="1"/>
  <c r="Z128" i="13"/>
  <c r="Z148" i="13" s="1"/>
  <c r="Z359" i="13" s="1"/>
  <c r="Y128" i="13"/>
  <c r="Y148" i="13" s="1"/>
  <c r="Y359" i="13" s="1"/>
  <c r="X128" i="13"/>
  <c r="X148" i="13" s="1"/>
  <c r="X359" i="13" s="1"/>
  <c r="W128" i="13"/>
  <c r="W148" i="13" s="1"/>
  <c r="W359" i="13" s="1"/>
  <c r="V128" i="13"/>
  <c r="U128" i="13"/>
  <c r="U148" i="13" s="1"/>
  <c r="U359" i="13" s="1"/>
  <c r="T128" i="13"/>
  <c r="S128" i="13"/>
  <c r="S148" i="13" s="1"/>
  <c r="S359" i="13" s="1"/>
  <c r="R128" i="13"/>
  <c r="R148" i="13" s="1"/>
  <c r="R359" i="13" s="1"/>
  <c r="Q128" i="13"/>
  <c r="Q148" i="13" s="1"/>
  <c r="Q359" i="13" s="1"/>
  <c r="Q358" i="13" s="1"/>
  <c r="P128" i="13"/>
  <c r="P148" i="13" s="1"/>
  <c r="P359" i="13" s="1"/>
  <c r="O128" i="13"/>
  <c r="O148" i="13" s="1"/>
  <c r="O359" i="13" s="1"/>
  <c r="N128" i="13"/>
  <c r="M128" i="13"/>
  <c r="M148" i="13" s="1"/>
  <c r="M359" i="13" s="1"/>
  <c r="L128" i="13"/>
  <c r="K128" i="13"/>
  <c r="K148" i="13" s="1"/>
  <c r="K359" i="13" s="1"/>
  <c r="J128" i="13"/>
  <c r="J148" i="13" s="1"/>
  <c r="J359" i="13" s="1"/>
  <c r="I128" i="13"/>
  <c r="I148" i="13" s="1"/>
  <c r="I359" i="13" s="1"/>
  <c r="H128" i="13"/>
  <c r="H148" i="13" s="1"/>
  <c r="H124" i="13"/>
  <c r="I96" i="13"/>
  <c r="I124" i="13" s="1"/>
  <c r="J96" i="13"/>
  <c r="J124" i="13" s="1"/>
  <c r="K96" i="13"/>
  <c r="K124" i="13" s="1"/>
  <c r="L96" i="13"/>
  <c r="L124" i="13" s="1"/>
  <c r="M96" i="13"/>
  <c r="N96" i="13"/>
  <c r="O96" i="13"/>
  <c r="O124" i="13" s="1"/>
  <c r="P96" i="13"/>
  <c r="P124" i="13" s="1"/>
  <c r="Q96" i="13"/>
  <c r="Q124" i="13" s="1"/>
  <c r="R96" i="13"/>
  <c r="R124" i="13" s="1"/>
  <c r="S96" i="13"/>
  <c r="S124" i="13" s="1"/>
  <c r="T96" i="13"/>
  <c r="T124" i="13" s="1"/>
  <c r="U96" i="13"/>
  <c r="U124" i="13" s="1"/>
  <c r="V96" i="13"/>
  <c r="V124" i="13" s="1"/>
  <c r="W124" i="13"/>
  <c r="X96" i="13"/>
  <c r="X124" i="13" s="1"/>
  <c r="Y96" i="13"/>
  <c r="Y124" i="13" s="1"/>
  <c r="Z96" i="13"/>
  <c r="Z124" i="13" s="1"/>
  <c r="AA96" i="13"/>
  <c r="AA124" i="13" s="1"/>
  <c r="AB96" i="13"/>
  <c r="AB124" i="13" s="1"/>
  <c r="AC124" i="13"/>
  <c r="AD96" i="13"/>
  <c r="AD124" i="13" s="1"/>
  <c r="AE96" i="13"/>
  <c r="AE124" i="13" s="1"/>
  <c r="AF124" i="13"/>
  <c r="AH96" i="13"/>
  <c r="AH124" i="13" s="1"/>
  <c r="AI124" i="13"/>
  <c r="AJ96" i="13"/>
  <c r="AJ124" i="13" s="1"/>
  <c r="AK96" i="13"/>
  <c r="AK124" i="13" s="1"/>
  <c r="AM96" i="13"/>
  <c r="AM124" i="13" s="1"/>
  <c r="AN96" i="13"/>
  <c r="AN124" i="13" s="1"/>
  <c r="AP96" i="13"/>
  <c r="AP124" i="13" s="1"/>
  <c r="AQ96" i="13"/>
  <c r="AQ124" i="13" s="1"/>
  <c r="I97" i="13"/>
  <c r="J97" i="13"/>
  <c r="J125" i="13" s="1"/>
  <c r="K97" i="13"/>
  <c r="K125" i="13" s="1"/>
  <c r="L97" i="13"/>
  <c r="L125" i="13" s="1"/>
  <c r="M97" i="13"/>
  <c r="M125" i="13" s="1"/>
  <c r="N97" i="13"/>
  <c r="N125" i="13" s="1"/>
  <c r="O97" i="13"/>
  <c r="O125" i="13" s="1"/>
  <c r="P97" i="13"/>
  <c r="P125" i="13" s="1"/>
  <c r="Q97" i="13"/>
  <c r="R97" i="13"/>
  <c r="R125" i="13" s="1"/>
  <c r="S97" i="13"/>
  <c r="S125" i="13" s="1"/>
  <c r="T97" i="13"/>
  <c r="T125" i="13" s="1"/>
  <c r="U97" i="13"/>
  <c r="U125" i="13" s="1"/>
  <c r="V97" i="13"/>
  <c r="V125" i="13" s="1"/>
  <c r="W125" i="13"/>
  <c r="X97" i="13"/>
  <c r="X125" i="13" s="1"/>
  <c r="Y97" i="13"/>
  <c r="Z97" i="13"/>
  <c r="AA97" i="13"/>
  <c r="AA125" i="13" s="1"/>
  <c r="AB97" i="13"/>
  <c r="AB125" i="13" s="1"/>
  <c r="AC125" i="13"/>
  <c r="AD97" i="13"/>
  <c r="AD125" i="13" s="1"/>
  <c r="AE97" i="13"/>
  <c r="AE125" i="13" s="1"/>
  <c r="AF125" i="13"/>
  <c r="AH97" i="13"/>
  <c r="AH125" i="13" s="1"/>
  <c r="AJ97" i="13"/>
  <c r="AJ125" i="13" s="1"/>
  <c r="AK97" i="13"/>
  <c r="AK125" i="13" s="1"/>
  <c r="AL125" i="13"/>
  <c r="AM97" i="13"/>
  <c r="AM125" i="13" s="1"/>
  <c r="AN97" i="13"/>
  <c r="AN125" i="13" s="1"/>
  <c r="AP97" i="13"/>
  <c r="AP125" i="13" s="1"/>
  <c r="AQ97" i="13"/>
  <c r="AQ125" i="13" s="1"/>
  <c r="I95" i="13"/>
  <c r="I123" i="13" s="1"/>
  <c r="J95" i="13"/>
  <c r="J123" i="13" s="1"/>
  <c r="K95" i="13"/>
  <c r="K123" i="13" s="1"/>
  <c r="L95" i="13"/>
  <c r="L123" i="13" s="1"/>
  <c r="M95" i="13"/>
  <c r="M123" i="13" s="1"/>
  <c r="N95" i="13"/>
  <c r="N123" i="13" s="1"/>
  <c r="O95" i="13"/>
  <c r="P95" i="13"/>
  <c r="P123" i="13" s="1"/>
  <c r="P358" i="13" s="1"/>
  <c r="Q95" i="13"/>
  <c r="Q123" i="13" s="1"/>
  <c r="R95" i="13"/>
  <c r="R123" i="13" s="1"/>
  <c r="S95" i="13"/>
  <c r="S123" i="13" s="1"/>
  <c r="T95" i="13"/>
  <c r="T123" i="13" s="1"/>
  <c r="U95" i="13"/>
  <c r="U123" i="13" s="1"/>
  <c r="V95" i="13"/>
  <c r="V123" i="13" s="1"/>
  <c r="W95" i="13"/>
  <c r="X95" i="13"/>
  <c r="X123" i="13" s="1"/>
  <c r="Y95" i="13"/>
  <c r="Y123" i="13" s="1"/>
  <c r="Z95" i="13"/>
  <c r="Z123" i="13" s="1"/>
  <c r="AA95" i="13"/>
  <c r="AA123" i="13" s="1"/>
  <c r="AB95" i="13"/>
  <c r="AB123" i="13" s="1"/>
  <c r="AC95" i="13"/>
  <c r="AC123" i="13" s="1"/>
  <c r="AD95" i="13"/>
  <c r="AD123" i="13" s="1"/>
  <c r="AE95" i="13"/>
  <c r="AE123" i="13" s="1"/>
  <c r="AF123" i="13"/>
  <c r="AH95" i="13"/>
  <c r="AH123" i="13" s="1"/>
  <c r="AI123" i="13"/>
  <c r="AJ95" i="13"/>
  <c r="AJ123" i="13" s="1"/>
  <c r="AK95" i="13"/>
  <c r="AK123" i="13" s="1"/>
  <c r="AL123" i="13"/>
  <c r="AM95" i="13"/>
  <c r="AM123" i="13" s="1"/>
  <c r="AN95" i="13"/>
  <c r="AN123" i="13" s="1"/>
  <c r="AO123" i="13"/>
  <c r="AP95" i="13"/>
  <c r="AP123" i="13" s="1"/>
  <c r="AQ95" i="13"/>
  <c r="H95" i="13"/>
  <c r="H123" i="13" s="1"/>
  <c r="F101" i="13"/>
  <c r="F100" i="13"/>
  <c r="F99" i="13"/>
  <c r="E99" i="13"/>
  <c r="AQ98" i="13"/>
  <c r="AP98" i="13"/>
  <c r="AO98" i="13"/>
  <c r="AN98" i="13"/>
  <c r="AM98" i="13"/>
  <c r="AL98" i="13"/>
  <c r="AK98" i="13"/>
  <c r="AJ98" i="13"/>
  <c r="AI98" i="13"/>
  <c r="AH98" i="13"/>
  <c r="AF98" i="13"/>
  <c r="AE98" i="13"/>
  <c r="AD98" i="13"/>
  <c r="AC98" i="13"/>
  <c r="AB98" i="13"/>
  <c r="AA98" i="13"/>
  <c r="Z98" i="13"/>
  <c r="Y98" i="13"/>
  <c r="X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F89" i="13"/>
  <c r="E89" i="13"/>
  <c r="F88" i="13"/>
  <c r="E88" i="13"/>
  <c r="F87" i="13"/>
  <c r="E87" i="13"/>
  <c r="AQ86" i="13"/>
  <c r="AP86" i="13"/>
  <c r="AO86" i="13"/>
  <c r="AN86" i="13"/>
  <c r="AM86" i="13"/>
  <c r="AL86" i="13"/>
  <c r="AK86" i="13"/>
  <c r="AJ86" i="13"/>
  <c r="AI86" i="13"/>
  <c r="AH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F85" i="13"/>
  <c r="E85" i="13"/>
  <c r="F84" i="13"/>
  <c r="E84" i="13"/>
  <c r="F83" i="13"/>
  <c r="E83" i="13"/>
  <c r="AQ82" i="13"/>
  <c r="AP82" i="13"/>
  <c r="AO82" i="13"/>
  <c r="AN82" i="13"/>
  <c r="AM82" i="13"/>
  <c r="AL82" i="13"/>
  <c r="AK82" i="13"/>
  <c r="AJ82" i="13"/>
  <c r="AI82" i="13"/>
  <c r="AH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F48" i="13"/>
  <c r="E48" i="13"/>
  <c r="F47" i="13"/>
  <c r="E47" i="13"/>
  <c r="F46" i="13"/>
  <c r="E46" i="13"/>
  <c r="AQ45" i="13"/>
  <c r="AP45" i="13"/>
  <c r="AO45" i="13"/>
  <c r="AN45" i="13"/>
  <c r="AM45" i="13"/>
  <c r="AL45" i="13"/>
  <c r="AK45" i="13"/>
  <c r="AJ45" i="13"/>
  <c r="AI45" i="13"/>
  <c r="AH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368" i="13" l="1"/>
  <c r="L256" i="13"/>
  <c r="L353" i="13" s="1"/>
  <c r="M270" i="13"/>
  <c r="M256" i="13" s="1"/>
  <c r="M353" i="13" s="1"/>
  <c r="R256" i="13"/>
  <c r="R353" i="13" s="1"/>
  <c r="S270" i="13"/>
  <c r="S267" i="13" s="1"/>
  <c r="I267" i="13"/>
  <c r="O256" i="13"/>
  <c r="O353" i="13" s="1"/>
  <c r="P270" i="13"/>
  <c r="P267" i="13" s="1"/>
  <c r="S282" i="13"/>
  <c r="F125" i="13"/>
  <c r="E125" i="13"/>
  <c r="F124" i="13"/>
  <c r="E124" i="13"/>
  <c r="H351" i="13"/>
  <c r="AJ267" i="13"/>
  <c r="P131" i="13"/>
  <c r="AF352" i="13"/>
  <c r="J351" i="13"/>
  <c r="M352" i="13"/>
  <c r="AH351" i="13"/>
  <c r="H352" i="13"/>
  <c r="Z351" i="13"/>
  <c r="Q354" i="13"/>
  <c r="AP351" i="13"/>
  <c r="Y354" i="13"/>
  <c r="E261" i="13"/>
  <c r="H260" i="13"/>
  <c r="W358" i="13"/>
  <c r="AH267" i="13"/>
  <c r="R351" i="13"/>
  <c r="AP354" i="13"/>
  <c r="W123" i="13"/>
  <c r="W122" i="13" s="1"/>
  <c r="W94" i="13"/>
  <c r="AN352" i="13"/>
  <c r="I351" i="13"/>
  <c r="AK351" i="13"/>
  <c r="AH354" i="13"/>
  <c r="U352" i="13"/>
  <c r="AO125" i="13"/>
  <c r="AO124" i="13"/>
  <c r="AF354" i="13"/>
  <c r="F344" i="13"/>
  <c r="AA354" i="13"/>
  <c r="AG364" i="13"/>
  <c r="AG363" i="13"/>
  <c r="AP267" i="13"/>
  <c r="AH358" i="13"/>
  <c r="AM358" i="13"/>
  <c r="Z354" i="13"/>
  <c r="R354" i="13"/>
  <c r="J354" i="13"/>
  <c r="AE354" i="13"/>
  <c r="E356" i="13"/>
  <c r="F356" i="13"/>
  <c r="S354" i="13"/>
  <c r="AM354" i="13"/>
  <c r="X354" i="13"/>
  <c r="P354" i="13"/>
  <c r="J267" i="13"/>
  <c r="R267" i="13"/>
  <c r="Y294" i="13"/>
  <c r="E357" i="13"/>
  <c r="AQ354" i="13"/>
  <c r="AD358" i="13"/>
  <c r="AN354" i="13"/>
  <c r="W354" i="13"/>
  <c r="O354" i="13"/>
  <c r="F357" i="13"/>
  <c r="F366" i="13"/>
  <c r="G367" i="13"/>
  <c r="E366" i="13"/>
  <c r="E16" i="13"/>
  <c r="G369" i="13"/>
  <c r="F16" i="13"/>
  <c r="G17" i="13"/>
  <c r="X358" i="13"/>
  <c r="AI354" i="13"/>
  <c r="V354" i="13"/>
  <c r="AG358" i="13"/>
  <c r="AK358" i="13"/>
  <c r="AL354" i="13"/>
  <c r="AC354" i="13"/>
  <c r="U354" i="13"/>
  <c r="M354" i="13"/>
  <c r="AG354" i="13"/>
  <c r="AD354" i="13"/>
  <c r="N354" i="13"/>
  <c r="AK354" i="13"/>
  <c r="AB354" i="13"/>
  <c r="T354" i="13"/>
  <c r="L354" i="13"/>
  <c r="G18" i="13"/>
  <c r="I354" i="13"/>
  <c r="F355" i="13"/>
  <c r="U358" i="13"/>
  <c r="H354" i="13"/>
  <c r="E355" i="13"/>
  <c r="AJ354" i="13"/>
  <c r="K354" i="13"/>
  <c r="G19" i="13"/>
  <c r="AP294" i="13"/>
  <c r="R294" i="13"/>
  <c r="AH294" i="13"/>
  <c r="AK294" i="13"/>
  <c r="AN294" i="13"/>
  <c r="AF294" i="13"/>
  <c r="U294" i="13"/>
  <c r="X294" i="13"/>
  <c r="P294" i="13"/>
  <c r="M294" i="13"/>
  <c r="E295" i="13"/>
  <c r="O267" i="13"/>
  <c r="AE267" i="13"/>
  <c r="AM267" i="13"/>
  <c r="E319" i="13"/>
  <c r="W278" i="13"/>
  <c r="T279" i="13"/>
  <c r="AK267" i="13"/>
  <c r="M267" i="13"/>
  <c r="AP253" i="13"/>
  <c r="N278" i="13"/>
  <c r="F282" i="13"/>
  <c r="T245" i="13"/>
  <c r="L245" i="13"/>
  <c r="U267" i="13"/>
  <c r="L267" i="13"/>
  <c r="Z294" i="13"/>
  <c r="G283" i="13"/>
  <c r="X127" i="13"/>
  <c r="AL278" i="13"/>
  <c r="AC278" i="13"/>
  <c r="U278" i="13"/>
  <c r="M278" i="13"/>
  <c r="AQ279" i="13"/>
  <c r="AI279" i="13"/>
  <c r="J279" i="13"/>
  <c r="AP279" i="13"/>
  <c r="K245" i="13"/>
  <c r="AB267" i="13"/>
  <c r="AG278" i="13"/>
  <c r="AG13" i="13" s="1"/>
  <c r="AF279" i="13"/>
  <c r="AP278" i="13"/>
  <c r="AD267" i="13"/>
  <c r="E344" i="13"/>
  <c r="AK278" i="13"/>
  <c r="AB278" i="13"/>
  <c r="Y279" i="13"/>
  <c r="Q279" i="13"/>
  <c r="I279" i="13"/>
  <c r="AM280" i="13"/>
  <c r="AE280" i="13"/>
  <c r="O280" i="13"/>
  <c r="AJ278" i="13"/>
  <c r="AA278" i="13"/>
  <c r="S278" i="13"/>
  <c r="AO279" i="13"/>
  <c r="X279" i="13"/>
  <c r="P279" i="13"/>
  <c r="H279" i="13"/>
  <c r="AL280" i="13"/>
  <c r="AD280" i="13"/>
  <c r="N280" i="13"/>
  <c r="AQ278" i="13"/>
  <c r="AI278" i="13"/>
  <c r="Z278" i="13"/>
  <c r="R278" i="13"/>
  <c r="J278" i="13"/>
  <c r="AN279" i="13"/>
  <c r="AQ267" i="13"/>
  <c r="AG279" i="13"/>
  <c r="AG14" i="13" s="1"/>
  <c r="AH278" i="13"/>
  <c r="Y278" i="13"/>
  <c r="Q278" i="13"/>
  <c r="I278" i="13"/>
  <c r="AM278" i="13"/>
  <c r="AE278" i="13"/>
  <c r="O278" i="13"/>
  <c r="AO278" i="13"/>
  <c r="AC279" i="13"/>
  <c r="U279" i="13"/>
  <c r="M279" i="13"/>
  <c r="AK279" i="13"/>
  <c r="AB279" i="13"/>
  <c r="L279" i="13"/>
  <c r="AH280" i="13"/>
  <c r="AH279" i="13"/>
  <c r="Z279" i="13"/>
  <c r="R253" i="13"/>
  <c r="AD278" i="13"/>
  <c r="V278" i="13"/>
  <c r="AJ279" i="13"/>
  <c r="AA279" i="13"/>
  <c r="S279" i="13"/>
  <c r="K279" i="13"/>
  <c r="J280" i="13"/>
  <c r="J253" i="13"/>
  <c r="I253" i="13"/>
  <c r="I280" i="13"/>
  <c r="X280" i="13"/>
  <c r="X253" i="13"/>
  <c r="AQ280" i="13"/>
  <c r="AQ253" i="13"/>
  <c r="AK280" i="13"/>
  <c r="AK253" i="13"/>
  <c r="U253" i="13"/>
  <c r="U280" i="13"/>
  <c r="M280" i="13"/>
  <c r="M253" i="13"/>
  <c r="AJ253" i="13"/>
  <c r="AJ280" i="13"/>
  <c r="AB280" i="13"/>
  <c r="AB253" i="13"/>
  <c r="L280" i="13"/>
  <c r="L253" i="13"/>
  <c r="AH253" i="13"/>
  <c r="AN256" i="13"/>
  <c r="AN353" i="13" s="1"/>
  <c r="P256" i="13"/>
  <c r="P353" i="13" s="1"/>
  <c r="R280" i="13"/>
  <c r="L278" i="13"/>
  <c r="R279" i="13"/>
  <c r="AA256" i="13"/>
  <c r="AA353" i="13" s="1"/>
  <c r="AB201" i="13"/>
  <c r="T201" i="13"/>
  <c r="L201" i="13"/>
  <c r="T278" i="13"/>
  <c r="K278" i="13"/>
  <c r="H278" i="13"/>
  <c r="Y256" i="13"/>
  <c r="Y353" i="13" s="1"/>
  <c r="AM253" i="13"/>
  <c r="AE253" i="13"/>
  <c r="O253" i="13"/>
  <c r="AL279" i="13"/>
  <c r="AD279" i="13"/>
  <c r="V279" i="13"/>
  <c r="N279" i="13"/>
  <c r="V256" i="13"/>
  <c r="V353" i="13" s="1"/>
  <c r="AG256" i="13"/>
  <c r="AG353" i="13" s="1"/>
  <c r="G285" i="13"/>
  <c r="AF278" i="13"/>
  <c r="X278" i="13"/>
  <c r="P278" i="13"/>
  <c r="S256" i="13"/>
  <c r="S353" i="13" s="1"/>
  <c r="G284" i="13"/>
  <c r="G324" i="13"/>
  <c r="G290" i="13"/>
  <c r="G261" i="13"/>
  <c r="G286" i="13"/>
  <c r="F319" i="13"/>
  <c r="E282" i="13"/>
  <c r="F295" i="13"/>
  <c r="I294" i="13"/>
  <c r="F296" i="13"/>
  <c r="E296" i="13"/>
  <c r="H294" i="13"/>
  <c r="AC267" i="13"/>
  <c r="N267" i="13"/>
  <c r="AI256" i="13"/>
  <c r="AI353" i="13" s="1"/>
  <c r="Z267" i="13"/>
  <c r="AO256" i="13"/>
  <c r="AO353" i="13" s="1"/>
  <c r="AL267" i="13"/>
  <c r="AF280" i="13"/>
  <c r="AF253" i="13"/>
  <c r="AC253" i="13"/>
  <c r="AC280" i="13"/>
  <c r="Z280" i="13"/>
  <c r="Z253" i="13"/>
  <c r="W256" i="13"/>
  <c r="W353" i="13" s="1"/>
  <c r="T256" i="13"/>
  <c r="T353" i="13" s="1"/>
  <c r="Q256" i="13"/>
  <c r="Q353" i="13" s="1"/>
  <c r="K256" i="13"/>
  <c r="K353" i="13" s="1"/>
  <c r="F255" i="13"/>
  <c r="E255" i="13"/>
  <c r="AL253" i="13"/>
  <c r="AM279" i="13"/>
  <c r="AE279" i="13"/>
  <c r="W279" i="13"/>
  <c r="O279" i="13"/>
  <c r="N253" i="13"/>
  <c r="AD253" i="13"/>
  <c r="AP280" i="13"/>
  <c r="E254" i="13"/>
  <c r="F254" i="13"/>
  <c r="AN278" i="13"/>
  <c r="F270" i="13"/>
  <c r="E270" i="13"/>
  <c r="E267" i="13" s="1"/>
  <c r="X267" i="13"/>
  <c r="AF267" i="13"/>
  <c r="G269" i="13"/>
  <c r="AN201" i="13"/>
  <c r="AM127" i="13"/>
  <c r="AN245" i="13"/>
  <c r="AE156" i="13"/>
  <c r="W156" i="13"/>
  <c r="AQ94" i="13"/>
  <c r="AJ201" i="13"/>
  <c r="S201" i="13"/>
  <c r="AG94" i="13"/>
  <c r="AG37" i="13"/>
  <c r="AI147" i="13"/>
  <c r="AK94" i="13"/>
  <c r="AJ245" i="13"/>
  <c r="S245" i="13"/>
  <c r="AG127" i="13"/>
  <c r="Z156" i="13"/>
  <c r="AG201" i="13"/>
  <c r="AG147" i="13"/>
  <c r="L127" i="13"/>
  <c r="T127" i="13"/>
  <c r="AB127" i="13"/>
  <c r="AJ156" i="13"/>
  <c r="AG122" i="13"/>
  <c r="X201" i="13"/>
  <c r="P201" i="13"/>
  <c r="AD127" i="13"/>
  <c r="H201" i="13"/>
  <c r="AG245" i="13"/>
  <c r="AG156" i="13"/>
  <c r="N201" i="13"/>
  <c r="H156" i="13"/>
  <c r="AL156" i="13"/>
  <c r="G132" i="13"/>
  <c r="AQ245" i="13"/>
  <c r="AK245" i="13"/>
  <c r="AE245" i="13"/>
  <c r="R94" i="13"/>
  <c r="AG80" i="13"/>
  <c r="AG365" i="13" s="1"/>
  <c r="Y201" i="13"/>
  <c r="U156" i="13"/>
  <c r="M156" i="13"/>
  <c r="L156" i="13"/>
  <c r="AN156" i="13"/>
  <c r="AL201" i="13"/>
  <c r="AF245" i="13"/>
  <c r="AL245" i="13"/>
  <c r="K94" i="13"/>
  <c r="Z94" i="13"/>
  <c r="O245" i="13"/>
  <c r="AP245" i="13"/>
  <c r="Y156" i="13"/>
  <c r="U201" i="13"/>
  <c r="M201" i="13"/>
  <c r="S94" i="13"/>
  <c r="Y147" i="13"/>
  <c r="AF156" i="13"/>
  <c r="AA94" i="13"/>
  <c r="G133" i="13"/>
  <c r="AA245" i="13"/>
  <c r="AP156" i="13"/>
  <c r="AN94" i="13"/>
  <c r="U122" i="13"/>
  <c r="AF127" i="13"/>
  <c r="AP127" i="13"/>
  <c r="AB156" i="13"/>
  <c r="T156" i="13"/>
  <c r="AI156" i="13"/>
  <c r="V201" i="13"/>
  <c r="E204" i="13"/>
  <c r="AF201" i="13"/>
  <c r="V245" i="13"/>
  <c r="N245" i="13"/>
  <c r="E86" i="13"/>
  <c r="T94" i="13"/>
  <c r="AQ123" i="13"/>
  <c r="AE127" i="13"/>
  <c r="AO127" i="13"/>
  <c r="AA156" i="13"/>
  <c r="S156" i="13"/>
  <c r="K156" i="13"/>
  <c r="AC245" i="13"/>
  <c r="U245" i="13"/>
  <c r="M245" i="13"/>
  <c r="AL127" i="13"/>
  <c r="Z245" i="13"/>
  <c r="R245" i="13"/>
  <c r="J245" i="13"/>
  <c r="AB245" i="13"/>
  <c r="G262" i="13"/>
  <c r="AB94" i="13"/>
  <c r="M94" i="13"/>
  <c r="P127" i="13"/>
  <c r="AQ156" i="13"/>
  <c r="AK156" i="13"/>
  <c r="Z201" i="13"/>
  <c r="J201" i="13"/>
  <c r="Y245" i="13"/>
  <c r="Q245" i="13"/>
  <c r="AM245" i="13"/>
  <c r="P156" i="13"/>
  <c r="AQ201" i="13"/>
  <c r="AK201" i="13"/>
  <c r="J122" i="13"/>
  <c r="X156" i="13"/>
  <c r="Y94" i="13"/>
  <c r="Q94" i="13"/>
  <c r="R156" i="13"/>
  <c r="J156" i="13"/>
  <c r="E246" i="13"/>
  <c r="AO245" i="13"/>
  <c r="AE94" i="13"/>
  <c r="L94" i="13"/>
  <c r="AJ94" i="13"/>
  <c r="AO122" i="13"/>
  <c r="AE122" i="13"/>
  <c r="F95" i="13"/>
  <c r="R127" i="13"/>
  <c r="V156" i="13"/>
  <c r="N156" i="13"/>
  <c r="AO156" i="13"/>
  <c r="R201" i="13"/>
  <c r="AB122" i="13"/>
  <c r="AF122" i="13"/>
  <c r="AD147" i="13"/>
  <c r="AA122" i="13"/>
  <c r="L122" i="13"/>
  <c r="AJ122" i="13"/>
  <c r="P147" i="13"/>
  <c r="X147" i="13"/>
  <c r="AN122" i="13"/>
  <c r="S122" i="13"/>
  <c r="Q147" i="13"/>
  <c r="AH147" i="13"/>
  <c r="T122" i="13"/>
  <c r="R122" i="13"/>
  <c r="AM122" i="13"/>
  <c r="AC122" i="13"/>
  <c r="K122" i="13"/>
  <c r="AP201" i="13"/>
  <c r="E203" i="13"/>
  <c r="F203" i="13"/>
  <c r="F248" i="13"/>
  <c r="AP94" i="13"/>
  <c r="AH127" i="13"/>
  <c r="E248" i="13"/>
  <c r="Z127" i="13"/>
  <c r="F97" i="13"/>
  <c r="U94" i="13"/>
  <c r="O127" i="13"/>
  <c r="AA201" i="13"/>
  <c r="K201" i="13"/>
  <c r="AI201" i="13"/>
  <c r="W201" i="13"/>
  <c r="O201" i="13"/>
  <c r="AI245" i="13"/>
  <c r="E260" i="13"/>
  <c r="G260" i="13" s="1"/>
  <c r="V122" i="13"/>
  <c r="J94" i="13"/>
  <c r="V94" i="13"/>
  <c r="O123" i="13"/>
  <c r="F123" i="13" s="1"/>
  <c r="F122" i="13" s="1"/>
  <c r="Z125" i="13"/>
  <c r="N124" i="13"/>
  <c r="N127" i="13"/>
  <c r="V127" i="13"/>
  <c r="E158" i="13"/>
  <c r="O156" i="13"/>
  <c r="F202" i="13"/>
  <c r="G263" i="13"/>
  <c r="AP122" i="13"/>
  <c r="G46" i="13"/>
  <c r="Y125" i="13"/>
  <c r="Q125" i="13"/>
  <c r="I125" i="13"/>
  <c r="M124" i="13"/>
  <c r="W127" i="13"/>
  <c r="F128" i="13"/>
  <c r="AI127" i="13"/>
  <c r="K127" i="13"/>
  <c r="S127" i="13"/>
  <c r="AA127" i="13"/>
  <c r="AH201" i="13"/>
  <c r="AD201" i="13"/>
  <c r="AO201" i="13"/>
  <c r="AE201" i="13"/>
  <c r="F204" i="13"/>
  <c r="AM201" i="13"/>
  <c r="AC201" i="13"/>
  <c r="E95" i="13"/>
  <c r="E94" i="13" s="1"/>
  <c r="E82" i="13"/>
  <c r="H125" i="13"/>
  <c r="AL124" i="13"/>
  <c r="AJ127" i="13"/>
  <c r="AN127" i="13"/>
  <c r="AH156" i="13"/>
  <c r="AD156" i="13"/>
  <c r="E159" i="13"/>
  <c r="F159" i="13"/>
  <c r="AM156" i="13"/>
  <c r="AC156" i="13"/>
  <c r="J127" i="13"/>
  <c r="F96" i="13"/>
  <c r="AI125" i="13"/>
  <c r="I127" i="13"/>
  <c r="Q127" i="13"/>
  <c r="Y127" i="13"/>
  <c r="F130" i="13"/>
  <c r="I150" i="13"/>
  <c r="I361" i="13" s="1"/>
  <c r="W245" i="13"/>
  <c r="F247" i="13"/>
  <c r="G264" i="13"/>
  <c r="G266" i="13"/>
  <c r="G265" i="13"/>
  <c r="G85" i="13"/>
  <c r="G268" i="13"/>
  <c r="G259" i="13"/>
  <c r="F131" i="13"/>
  <c r="F257" i="13"/>
  <c r="I245" i="13"/>
  <c r="E247" i="13"/>
  <c r="AH245" i="13"/>
  <c r="AD245" i="13"/>
  <c r="X245" i="13"/>
  <c r="P245" i="13"/>
  <c r="H245" i="13"/>
  <c r="F246" i="13"/>
  <c r="Q201" i="13"/>
  <c r="I201" i="13"/>
  <c r="E202" i="13"/>
  <c r="G212" i="13"/>
  <c r="G258" i="13"/>
  <c r="E249" i="13"/>
  <c r="G89" i="13"/>
  <c r="F249" i="13"/>
  <c r="N161" i="13"/>
  <c r="X161" i="13"/>
  <c r="G252" i="13"/>
  <c r="G207" i="13"/>
  <c r="E205" i="13"/>
  <c r="G211" i="13"/>
  <c r="G251" i="13"/>
  <c r="AC161" i="13"/>
  <c r="G250" i="13"/>
  <c r="O161" i="13"/>
  <c r="E164" i="13"/>
  <c r="G138" i="13"/>
  <c r="V161" i="13"/>
  <c r="W161" i="13"/>
  <c r="L161" i="13"/>
  <c r="T161" i="13"/>
  <c r="AF161" i="13"/>
  <c r="AP161" i="13"/>
  <c r="E209" i="13"/>
  <c r="AL161" i="13"/>
  <c r="F209" i="13"/>
  <c r="Y161" i="13"/>
  <c r="AM161" i="13"/>
  <c r="G210" i="13"/>
  <c r="F135" i="13"/>
  <c r="G208" i="13"/>
  <c r="M161" i="13"/>
  <c r="AK161" i="13"/>
  <c r="J161" i="13"/>
  <c r="R161" i="13"/>
  <c r="Z161" i="13"/>
  <c r="AJ161" i="13"/>
  <c r="AN161" i="13"/>
  <c r="F205" i="13"/>
  <c r="U161" i="13"/>
  <c r="AQ161" i="13"/>
  <c r="AH161" i="13"/>
  <c r="E139" i="13"/>
  <c r="P161" i="13"/>
  <c r="F139" i="13"/>
  <c r="G141" i="13"/>
  <c r="AD161" i="13"/>
  <c r="G134" i="13"/>
  <c r="G142" i="13"/>
  <c r="F164" i="13"/>
  <c r="E162" i="13"/>
  <c r="G206" i="13"/>
  <c r="F162" i="13"/>
  <c r="E163" i="13"/>
  <c r="F163" i="13"/>
  <c r="Q156" i="13"/>
  <c r="I156" i="13"/>
  <c r="E157" i="13"/>
  <c r="E154" i="13"/>
  <c r="H152" i="13"/>
  <c r="P152" i="13"/>
  <c r="X152" i="13"/>
  <c r="AD152" i="13"/>
  <c r="AH152" i="13"/>
  <c r="F157" i="13"/>
  <c r="F158" i="13"/>
  <c r="AM152" i="13"/>
  <c r="V152" i="13"/>
  <c r="AC152" i="13"/>
  <c r="F154" i="13"/>
  <c r="AB152" i="13"/>
  <c r="W152" i="13"/>
  <c r="AL152" i="13"/>
  <c r="O152" i="13"/>
  <c r="E155" i="13"/>
  <c r="G155" i="13" s="1"/>
  <c r="F153" i="13"/>
  <c r="N152" i="13"/>
  <c r="E153" i="13"/>
  <c r="G137" i="13"/>
  <c r="E135" i="13"/>
  <c r="G140" i="13"/>
  <c r="E98" i="13"/>
  <c r="G88" i="13"/>
  <c r="G48" i="13"/>
  <c r="E131" i="13"/>
  <c r="H127" i="13"/>
  <c r="H149" i="13"/>
  <c r="H360" i="13" s="1"/>
  <c r="H358" i="13" s="1"/>
  <c r="U147" i="13"/>
  <c r="AQ147" i="13"/>
  <c r="M147" i="13"/>
  <c r="O147" i="13"/>
  <c r="W147" i="13"/>
  <c r="AC147" i="13"/>
  <c r="AM147" i="13"/>
  <c r="AK147" i="13"/>
  <c r="M127" i="13"/>
  <c r="U127" i="13"/>
  <c r="AK127" i="13"/>
  <c r="AQ127" i="13"/>
  <c r="N148" i="13"/>
  <c r="N359" i="13" s="1"/>
  <c r="N358" i="13" s="1"/>
  <c r="V148" i="13"/>
  <c r="V359" i="13" s="1"/>
  <c r="V358" i="13" s="1"/>
  <c r="AB148" i="13"/>
  <c r="AB359" i="13" s="1"/>
  <c r="AB358" i="13" s="1"/>
  <c r="AL148" i="13"/>
  <c r="AL359" i="13" s="1"/>
  <c r="AL358" i="13" s="1"/>
  <c r="E128" i="13"/>
  <c r="G136" i="13"/>
  <c r="J150" i="13"/>
  <c r="J361" i="13" s="1"/>
  <c r="J358" i="13" s="1"/>
  <c r="R150" i="13"/>
  <c r="R361" i="13" s="1"/>
  <c r="R358" i="13" s="1"/>
  <c r="Z150" i="13"/>
  <c r="Z361" i="13" s="1"/>
  <c r="Z358" i="13" s="1"/>
  <c r="AJ150" i="13"/>
  <c r="AJ361" i="13" s="1"/>
  <c r="AJ358" i="13" s="1"/>
  <c r="AN150" i="13"/>
  <c r="AN361" i="13" s="1"/>
  <c r="AN358" i="13" s="1"/>
  <c r="E130" i="13"/>
  <c r="K149" i="13"/>
  <c r="K360" i="13" s="1"/>
  <c r="K358" i="13" s="1"/>
  <c r="S149" i="13"/>
  <c r="S360" i="13" s="1"/>
  <c r="S358" i="13" s="1"/>
  <c r="AA149" i="13"/>
  <c r="AA360" i="13" s="1"/>
  <c r="AA358" i="13" s="1"/>
  <c r="AE149" i="13"/>
  <c r="AE360" i="13" s="1"/>
  <c r="AE358" i="13" s="1"/>
  <c r="AO149" i="13"/>
  <c r="AO360" i="13" s="1"/>
  <c r="AO358" i="13" s="1"/>
  <c r="F129" i="13"/>
  <c r="L148" i="13"/>
  <c r="L359" i="13" s="1"/>
  <c r="L358" i="13" s="1"/>
  <c r="T148" i="13"/>
  <c r="T359" i="13" s="1"/>
  <c r="T358" i="13" s="1"/>
  <c r="AF148" i="13"/>
  <c r="AF359" i="13" s="1"/>
  <c r="AF358" i="13" s="1"/>
  <c r="AP148" i="13"/>
  <c r="AP359" i="13" s="1"/>
  <c r="AP358" i="13" s="1"/>
  <c r="AH122" i="13"/>
  <c r="AD122" i="13"/>
  <c r="X122" i="13"/>
  <c r="P122" i="13"/>
  <c r="AK122" i="13"/>
  <c r="N94" i="13"/>
  <c r="O94" i="13"/>
  <c r="H94" i="13"/>
  <c r="AH94" i="13"/>
  <c r="AD94" i="13"/>
  <c r="X94" i="13"/>
  <c r="P94" i="13"/>
  <c r="I94" i="13"/>
  <c r="AM94" i="13"/>
  <c r="AC94" i="13"/>
  <c r="G84" i="13"/>
  <c r="G101" i="13"/>
  <c r="F86" i="13"/>
  <c r="F98" i="13"/>
  <c r="F82" i="13"/>
  <c r="G100" i="13"/>
  <c r="G99" i="13"/>
  <c r="G87" i="13"/>
  <c r="G83" i="13"/>
  <c r="E45" i="13"/>
  <c r="G47" i="13"/>
  <c r="F45" i="13"/>
  <c r="H41" i="13"/>
  <c r="H79" i="13"/>
  <c r="I79" i="13"/>
  <c r="I364" i="13" s="1"/>
  <c r="J79" i="13"/>
  <c r="J364" i="13" s="1"/>
  <c r="K79" i="13"/>
  <c r="K364" i="13" s="1"/>
  <c r="L79" i="13"/>
  <c r="L364" i="13" s="1"/>
  <c r="N79" i="13"/>
  <c r="O79" i="13"/>
  <c r="O14" i="13" s="1"/>
  <c r="P79" i="13"/>
  <c r="Q79" i="13"/>
  <c r="R79" i="13"/>
  <c r="R364" i="13" s="1"/>
  <c r="S79" i="13"/>
  <c r="S364" i="13" s="1"/>
  <c r="T79" i="13"/>
  <c r="T364" i="13" s="1"/>
  <c r="V79" i="13"/>
  <c r="V364" i="13" s="1"/>
  <c r="W79" i="13"/>
  <c r="X79" i="13"/>
  <c r="X364" i="13" s="1"/>
  <c r="Y79" i="13"/>
  <c r="Y364" i="13" s="1"/>
  <c r="Z79" i="13"/>
  <c r="Z364" i="13" s="1"/>
  <c r="AA79" i="13"/>
  <c r="AA364" i="13" s="1"/>
  <c r="AB79" i="13"/>
  <c r="AB364" i="13" s="1"/>
  <c r="AC79" i="13"/>
  <c r="AD79" i="13"/>
  <c r="AE79" i="13"/>
  <c r="AF79" i="13"/>
  <c r="AH79" i="13"/>
  <c r="AI79" i="13"/>
  <c r="AI364" i="13" s="1"/>
  <c r="AJ79" i="13"/>
  <c r="AK79" i="13"/>
  <c r="AL79" i="13"/>
  <c r="AL364" i="13" s="1"/>
  <c r="AM79" i="13"/>
  <c r="AM364" i="13" s="1"/>
  <c r="AN79" i="13"/>
  <c r="AO79" i="13"/>
  <c r="AP79" i="13"/>
  <c r="AP364" i="13" s="1"/>
  <c r="H80" i="13"/>
  <c r="I80" i="13"/>
  <c r="J80" i="13"/>
  <c r="J365" i="13" s="1"/>
  <c r="K80" i="13"/>
  <c r="K365" i="13" s="1"/>
  <c r="L80" i="13"/>
  <c r="L365" i="13" s="1"/>
  <c r="M80" i="13"/>
  <c r="M365" i="13" s="1"/>
  <c r="N80" i="13"/>
  <c r="N365" i="13" s="1"/>
  <c r="O80" i="13"/>
  <c r="P80" i="13"/>
  <c r="P365" i="13" s="1"/>
  <c r="Q80" i="13"/>
  <c r="R80" i="13"/>
  <c r="R365" i="13" s="1"/>
  <c r="S80" i="13"/>
  <c r="S365" i="13" s="1"/>
  <c r="T80" i="13"/>
  <c r="T365" i="13" s="1"/>
  <c r="U80" i="13"/>
  <c r="V80" i="13"/>
  <c r="V365" i="13" s="1"/>
  <c r="W80" i="13"/>
  <c r="W365" i="13" s="1"/>
  <c r="X80" i="13"/>
  <c r="Y80" i="13"/>
  <c r="Y365" i="13" s="1"/>
  <c r="Z80" i="13"/>
  <c r="Z365" i="13" s="1"/>
  <c r="AA80" i="13"/>
  <c r="AA365" i="13" s="1"/>
  <c r="AB80" i="13"/>
  <c r="AB365" i="13" s="1"/>
  <c r="AC80" i="13"/>
  <c r="AD80" i="13"/>
  <c r="AE80" i="13"/>
  <c r="AF80" i="13"/>
  <c r="AH80" i="13"/>
  <c r="AH365" i="13" s="1"/>
  <c r="AI80" i="13"/>
  <c r="AJ80" i="13"/>
  <c r="AJ365" i="13" s="1"/>
  <c r="AK80" i="13"/>
  <c r="AK365" i="13" s="1"/>
  <c r="AL80" i="13"/>
  <c r="AL365" i="13" s="1"/>
  <c r="AM80" i="13"/>
  <c r="AN80" i="13"/>
  <c r="AN365" i="13" s="1"/>
  <c r="AO80" i="13"/>
  <c r="AP80" i="13"/>
  <c r="AP365" i="13" s="1"/>
  <c r="AQ80" i="13"/>
  <c r="I78" i="13"/>
  <c r="K78" i="13"/>
  <c r="K363" i="13" s="1"/>
  <c r="L78" i="13"/>
  <c r="L363" i="13" s="1"/>
  <c r="M78" i="13"/>
  <c r="N78" i="13"/>
  <c r="N363" i="13" s="1"/>
  <c r="O78" i="13"/>
  <c r="P78" i="13"/>
  <c r="P363" i="13" s="1"/>
  <c r="Q78" i="13"/>
  <c r="U78" i="13"/>
  <c r="V78" i="13"/>
  <c r="V363" i="13" s="1"/>
  <c r="W78" i="13"/>
  <c r="X78" i="13"/>
  <c r="X363" i="13" s="1"/>
  <c r="Y78" i="13"/>
  <c r="Y363" i="13" s="1"/>
  <c r="AA78" i="13"/>
  <c r="AA363" i="13" s="1"/>
  <c r="AB78" i="13"/>
  <c r="AC78" i="13"/>
  <c r="AC363" i="13" s="1"/>
  <c r="AD78" i="13"/>
  <c r="AE78" i="13"/>
  <c r="AE363" i="13" s="1"/>
  <c r="AH78" i="13"/>
  <c r="AI78" i="13"/>
  <c r="AK78" i="13"/>
  <c r="AK363" i="13" s="1"/>
  <c r="AL78" i="13"/>
  <c r="AM78" i="13"/>
  <c r="AO78" i="13"/>
  <c r="AO363" i="13" s="1"/>
  <c r="AQ78" i="13"/>
  <c r="AQ363" i="13" s="1"/>
  <c r="F44" i="13"/>
  <c r="F43" i="13"/>
  <c r="F42" i="13"/>
  <c r="AQ41" i="13"/>
  <c r="AP41" i="13"/>
  <c r="AO41" i="13"/>
  <c r="AN41" i="13"/>
  <c r="AM41" i="13"/>
  <c r="AK41" i="13"/>
  <c r="AJ41" i="13"/>
  <c r="AL41" i="13"/>
  <c r="AH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F267" i="13" l="1"/>
  <c r="G270" i="13"/>
  <c r="Q365" i="13"/>
  <c r="W363" i="13"/>
  <c r="E123" i="13"/>
  <c r="E122" i="13" s="1"/>
  <c r="K362" i="13"/>
  <c r="N364" i="13"/>
  <c r="N362" i="13" s="1"/>
  <c r="F360" i="13"/>
  <c r="G357" i="13"/>
  <c r="H365" i="13"/>
  <c r="E294" i="13"/>
  <c r="G204" i="13"/>
  <c r="AI365" i="13"/>
  <c r="AC362" i="13"/>
  <c r="AO362" i="13"/>
  <c r="E359" i="13"/>
  <c r="AH277" i="13"/>
  <c r="Y362" i="13"/>
  <c r="G16" i="13"/>
  <c r="AQ15" i="13"/>
  <c r="AQ31" i="13" s="1"/>
  <c r="AQ365" i="13"/>
  <c r="AK14" i="13"/>
  <c r="AK30" i="13" s="1"/>
  <c r="AK364" i="13"/>
  <c r="I15" i="13"/>
  <c r="I31" i="13" s="1"/>
  <c r="I365" i="13"/>
  <c r="AJ14" i="13"/>
  <c r="AJ30" i="13" s="1"/>
  <c r="AJ364" i="13"/>
  <c r="X15" i="13"/>
  <c r="X31" i="13" s="1"/>
  <c r="X365" i="13"/>
  <c r="Q14" i="13"/>
  <c r="Q30" i="13" s="1"/>
  <c r="Q364" i="13"/>
  <c r="H14" i="13"/>
  <c r="H22" i="13" s="1"/>
  <c r="H364" i="13"/>
  <c r="AE15" i="13"/>
  <c r="O15" i="13"/>
  <c r="O23" i="13" s="1"/>
  <c r="O365" i="13"/>
  <c r="AH14" i="13"/>
  <c r="AH30" i="13" s="1"/>
  <c r="AH364" i="13"/>
  <c r="P14" i="13"/>
  <c r="P22" i="13" s="1"/>
  <c r="P364" i="13"/>
  <c r="P362" i="13" s="1"/>
  <c r="AI14" i="13"/>
  <c r="AD14" i="13"/>
  <c r="X362" i="13"/>
  <c r="AM15" i="13"/>
  <c r="AM23" i="13" s="1"/>
  <c r="AM365" i="13"/>
  <c r="AD15" i="13"/>
  <c r="AD31" i="13" s="1"/>
  <c r="AF14" i="13"/>
  <c r="AF30" i="13" s="1"/>
  <c r="O22" i="13"/>
  <c r="O364" i="13"/>
  <c r="AL14" i="13"/>
  <c r="U15" i="13"/>
  <c r="U23" i="13" s="1"/>
  <c r="U365" i="13"/>
  <c r="AN14" i="13"/>
  <c r="AN30" i="13" s="1"/>
  <c r="AN364" i="13"/>
  <c r="W14" i="13"/>
  <c r="W364" i="13"/>
  <c r="W362" i="13" s="1"/>
  <c r="AO14" i="13"/>
  <c r="AO22" i="13" s="1"/>
  <c r="AD13" i="13"/>
  <c r="AD29" i="13" s="1"/>
  <c r="AD363" i="13"/>
  <c r="U13" i="13"/>
  <c r="U21" i="13" s="1"/>
  <c r="U363" i="13"/>
  <c r="I13" i="13"/>
  <c r="I363" i="13"/>
  <c r="Q13" i="13"/>
  <c r="Q29" i="13" s="1"/>
  <c r="Q363" i="13"/>
  <c r="Q362" i="13" s="1"/>
  <c r="AM13" i="13"/>
  <c r="AM29" i="13" s="1"/>
  <c r="AM363" i="13"/>
  <c r="AM362" i="13" s="1"/>
  <c r="AB13" i="13"/>
  <c r="AB29" i="13" s="1"/>
  <c r="AB363" i="13"/>
  <c r="AB362" i="13" s="1"/>
  <c r="O13" i="13"/>
  <c r="O363" i="13"/>
  <c r="AL13" i="13"/>
  <c r="AL29" i="13" s="1"/>
  <c r="AL363" i="13"/>
  <c r="AL362" i="13" s="1"/>
  <c r="AI13" i="13"/>
  <c r="AI29" i="13" s="1"/>
  <c r="AI363" i="13"/>
  <c r="M13" i="13"/>
  <c r="M29" i="13" s="1"/>
  <c r="M363" i="13"/>
  <c r="AH13" i="13"/>
  <c r="AH29" i="13" s="1"/>
  <c r="AH363" i="13"/>
  <c r="L15" i="13"/>
  <c r="L31" i="13" s="1"/>
  <c r="AG362" i="13"/>
  <c r="AK362" i="13"/>
  <c r="AQ13" i="13"/>
  <c r="AQ29" i="13" s="1"/>
  <c r="AK15" i="13"/>
  <c r="AK31" i="13" s="1"/>
  <c r="G356" i="13"/>
  <c r="J15" i="13"/>
  <c r="J31" i="13" s="1"/>
  <c r="AC14" i="13"/>
  <c r="N277" i="13"/>
  <c r="AB277" i="13"/>
  <c r="N13" i="13"/>
  <c r="N29" i="13" s="1"/>
  <c r="AC13" i="13"/>
  <c r="AC29" i="13" s="1"/>
  <c r="Z14" i="13"/>
  <c r="Z22" i="13" s="1"/>
  <c r="L13" i="13"/>
  <c r="L21" i="13" s="1"/>
  <c r="AG30" i="13"/>
  <c r="AG22" i="13"/>
  <c r="J14" i="13"/>
  <c r="S147" i="13"/>
  <c r="AI122" i="13"/>
  <c r="N15" i="13"/>
  <c r="I14" i="13"/>
  <c r="G355" i="13"/>
  <c r="F354" i="13"/>
  <c r="AA13" i="13"/>
  <c r="K13" i="13"/>
  <c r="AL15" i="13"/>
  <c r="AC15" i="13"/>
  <c r="M15" i="13"/>
  <c r="T147" i="13"/>
  <c r="AL147" i="13"/>
  <c r="H147" i="13"/>
  <c r="I147" i="13"/>
  <c r="AI280" i="13"/>
  <c r="AI15" i="13" s="1"/>
  <c r="X14" i="13"/>
  <c r="AK13" i="13"/>
  <c r="L350" i="13"/>
  <c r="AG29" i="13"/>
  <c r="AG21" i="13"/>
  <c r="W30" i="13"/>
  <c r="W22" i="13"/>
  <c r="AL277" i="13"/>
  <c r="Y13" i="13"/>
  <c r="I29" i="13"/>
  <c r="I21" i="13"/>
  <c r="AJ15" i="13"/>
  <c r="AM14" i="13"/>
  <c r="AD30" i="13"/>
  <c r="AD22" i="13"/>
  <c r="V14" i="13"/>
  <c r="N14" i="13"/>
  <c r="AJ147" i="13"/>
  <c r="V147" i="13"/>
  <c r="V362" i="13"/>
  <c r="G123" i="13"/>
  <c r="AQ122" i="13"/>
  <c r="AQ358" i="13"/>
  <c r="AE31" i="13"/>
  <c r="AE23" i="13"/>
  <c r="R14" i="13"/>
  <c r="AP147" i="13"/>
  <c r="AB15" i="13"/>
  <c r="AE14" i="13"/>
  <c r="Z122" i="13"/>
  <c r="AG77" i="13"/>
  <c r="AO13" i="13"/>
  <c r="X13" i="13"/>
  <c r="P13" i="13"/>
  <c r="Z15" i="13"/>
  <c r="R15" i="13"/>
  <c r="J23" i="13"/>
  <c r="AO147" i="13"/>
  <c r="Z147" i="13"/>
  <c r="N147" i="13"/>
  <c r="AL122" i="13"/>
  <c r="K280" i="13"/>
  <c r="K15" i="13" s="1"/>
  <c r="Z30" i="13"/>
  <c r="K147" i="13"/>
  <c r="Y122" i="13"/>
  <c r="Y358" i="13"/>
  <c r="AN147" i="13"/>
  <c r="AN280" i="13"/>
  <c r="AN15" i="13" s="1"/>
  <c r="AE13" i="13"/>
  <c r="W13" i="13"/>
  <c r="O29" i="13"/>
  <c r="O21" i="13"/>
  <c r="AP15" i="13"/>
  <c r="AH15" i="13"/>
  <c r="AB14" i="13"/>
  <c r="T14" i="13"/>
  <c r="L14" i="13"/>
  <c r="AE147" i="13"/>
  <c r="AE362" i="13"/>
  <c r="H122" i="13"/>
  <c r="M122" i="13"/>
  <c r="M358" i="13"/>
  <c r="AG350" i="13"/>
  <c r="AA280" i="13"/>
  <c r="AA277" i="13" s="1"/>
  <c r="AA350" i="13"/>
  <c r="E354" i="13"/>
  <c r="Q350" i="13"/>
  <c r="AI30" i="13"/>
  <c r="AI22" i="13"/>
  <c r="AP14" i="13"/>
  <c r="Y14" i="13"/>
  <c r="AF147" i="13"/>
  <c r="L147" i="13"/>
  <c r="AB147" i="13"/>
  <c r="V13" i="13"/>
  <c r="AF15" i="13"/>
  <c r="AA14" i="13"/>
  <c r="S14" i="13"/>
  <c r="K14" i="13"/>
  <c r="Q122" i="13"/>
  <c r="AA147" i="13"/>
  <c r="J147" i="13"/>
  <c r="V280" i="13"/>
  <c r="V15" i="13" s="1"/>
  <c r="W280" i="13"/>
  <c r="W15" i="13" s="1"/>
  <c r="G366" i="13"/>
  <c r="I350" i="13"/>
  <c r="G282" i="13"/>
  <c r="M277" i="13"/>
  <c r="AC277" i="13"/>
  <c r="AP277" i="13"/>
  <c r="J277" i="13"/>
  <c r="AK277" i="13"/>
  <c r="AQ277" i="13"/>
  <c r="AM277" i="13"/>
  <c r="U277" i="13"/>
  <c r="AE277" i="13"/>
  <c r="I277" i="13"/>
  <c r="V253" i="13"/>
  <c r="G255" i="13"/>
  <c r="Z277" i="13"/>
  <c r="AD277" i="13"/>
  <c r="F256" i="13"/>
  <c r="F253" i="13" s="1"/>
  <c r="AA253" i="13"/>
  <c r="X277" i="13"/>
  <c r="L277" i="13"/>
  <c r="O277" i="13"/>
  <c r="S253" i="13"/>
  <c r="AN253" i="13"/>
  <c r="AF277" i="13"/>
  <c r="AI253" i="13"/>
  <c r="R277" i="13"/>
  <c r="AJ277" i="13"/>
  <c r="E278" i="13"/>
  <c r="H256" i="13"/>
  <c r="H353" i="13" s="1"/>
  <c r="P253" i="13"/>
  <c r="P280" i="13"/>
  <c r="P277" i="13" s="1"/>
  <c r="O122" i="13"/>
  <c r="AG253" i="13"/>
  <c r="AG280" i="13"/>
  <c r="AG277" i="13" s="1"/>
  <c r="Y253" i="13"/>
  <c r="Y280" i="13"/>
  <c r="Y277" i="13" s="1"/>
  <c r="F201" i="13"/>
  <c r="G86" i="13"/>
  <c r="G202" i="13"/>
  <c r="G254" i="13"/>
  <c r="F294" i="13"/>
  <c r="G129" i="13"/>
  <c r="AO280" i="13"/>
  <c r="AO277" i="13" s="1"/>
  <c r="AO253" i="13"/>
  <c r="W253" i="13"/>
  <c r="T253" i="13"/>
  <c r="T280" i="13"/>
  <c r="T277" i="13" s="1"/>
  <c r="Q280" i="13"/>
  <c r="Q277" i="13" s="1"/>
  <c r="Q253" i="13"/>
  <c r="K253" i="13"/>
  <c r="E156" i="13"/>
  <c r="G82" i="13"/>
  <c r="F245" i="13"/>
  <c r="G96" i="13"/>
  <c r="G97" i="13"/>
  <c r="G246" i="13"/>
  <c r="X77" i="13"/>
  <c r="P77" i="13"/>
  <c r="F94" i="13"/>
  <c r="AL77" i="13"/>
  <c r="G203" i="13"/>
  <c r="I122" i="13"/>
  <c r="G130" i="13"/>
  <c r="G95" i="13"/>
  <c r="E245" i="13"/>
  <c r="G267" i="13"/>
  <c r="AM77" i="13"/>
  <c r="G124" i="13"/>
  <c r="E201" i="13"/>
  <c r="AD77" i="13"/>
  <c r="V77" i="13"/>
  <c r="N77" i="13"/>
  <c r="AC77" i="13"/>
  <c r="F152" i="13"/>
  <c r="AH77" i="13"/>
  <c r="AB77" i="13"/>
  <c r="L77" i="13"/>
  <c r="E150" i="13"/>
  <c r="G128" i="13"/>
  <c r="W77" i="13"/>
  <c r="O77" i="13"/>
  <c r="F148" i="13"/>
  <c r="AK77" i="13"/>
  <c r="G248" i="13"/>
  <c r="N122" i="13"/>
  <c r="E257" i="13"/>
  <c r="G257" i="13" s="1"/>
  <c r="F150" i="13"/>
  <c r="H257" i="13"/>
  <c r="G131" i="13"/>
  <c r="G249" i="13"/>
  <c r="G247" i="13"/>
  <c r="G164" i="13"/>
  <c r="G205" i="13"/>
  <c r="G139" i="13"/>
  <c r="G209" i="13"/>
  <c r="G98" i="13"/>
  <c r="G135" i="13"/>
  <c r="F279" i="13"/>
  <c r="E161" i="13"/>
  <c r="E279" i="13"/>
  <c r="G162" i="13"/>
  <c r="F161" i="13"/>
  <c r="G163" i="13"/>
  <c r="F278" i="13"/>
  <c r="E152" i="13"/>
  <c r="G154" i="13"/>
  <c r="F156" i="13"/>
  <c r="G153" i="13"/>
  <c r="G45" i="13"/>
  <c r="E127" i="13"/>
  <c r="F127" i="13"/>
  <c r="F149" i="13"/>
  <c r="E148" i="13"/>
  <c r="R147" i="13"/>
  <c r="E149" i="13"/>
  <c r="H363" i="13"/>
  <c r="E38" i="13"/>
  <c r="F80" i="13"/>
  <c r="AO77" i="13"/>
  <c r="AE77" i="13"/>
  <c r="AA77" i="13"/>
  <c r="K77" i="13"/>
  <c r="E80" i="13"/>
  <c r="AI77" i="13"/>
  <c r="Y77" i="13"/>
  <c r="Q77" i="13"/>
  <c r="I77" i="13"/>
  <c r="E79" i="13"/>
  <c r="L37" i="13"/>
  <c r="AP37" i="13"/>
  <c r="AF37" i="13"/>
  <c r="T37" i="13"/>
  <c r="K37" i="13"/>
  <c r="F41" i="13"/>
  <c r="S37" i="13"/>
  <c r="AF78" i="13"/>
  <c r="AF363" i="13" s="1"/>
  <c r="AF362" i="13" s="1"/>
  <c r="AN37" i="13"/>
  <c r="AJ37" i="13"/>
  <c r="Z37" i="13"/>
  <c r="R37" i="13"/>
  <c r="J37" i="13"/>
  <c r="AQ37" i="13"/>
  <c r="U37" i="13"/>
  <c r="M37" i="13"/>
  <c r="AB37" i="13"/>
  <c r="T78" i="13"/>
  <c r="T363" i="13" s="1"/>
  <c r="T362" i="13" s="1"/>
  <c r="AA37" i="13"/>
  <c r="AE37" i="13"/>
  <c r="AO37" i="13"/>
  <c r="V37" i="13"/>
  <c r="AL37" i="13"/>
  <c r="N37" i="13"/>
  <c r="AI37" i="13"/>
  <c r="Y37" i="13"/>
  <c r="AP78" i="13"/>
  <c r="AP363" i="13" s="1"/>
  <c r="AP362" i="13" s="1"/>
  <c r="AK37" i="13"/>
  <c r="S78" i="13"/>
  <c r="S363" i="13" s="1"/>
  <c r="S362" i="13" s="1"/>
  <c r="AN78" i="13"/>
  <c r="AN363" i="13" s="1"/>
  <c r="AN362" i="13" s="1"/>
  <c r="AJ78" i="13"/>
  <c r="AJ363" i="13" s="1"/>
  <c r="AJ362" i="13" s="1"/>
  <c r="Z78" i="13"/>
  <c r="Z363" i="13" s="1"/>
  <c r="Z362" i="13" s="1"/>
  <c r="R78" i="13"/>
  <c r="R363" i="13" s="1"/>
  <c r="R362" i="13" s="1"/>
  <c r="J78" i="13"/>
  <c r="J363" i="13" s="1"/>
  <c r="J362" i="13" s="1"/>
  <c r="AQ79" i="13"/>
  <c r="AQ364" i="13" s="1"/>
  <c r="U79" i="13"/>
  <c r="U364" i="13" s="1"/>
  <c r="M79" i="13"/>
  <c r="M364" i="13" s="1"/>
  <c r="F40" i="13"/>
  <c r="AM37" i="13"/>
  <c r="AC37" i="13"/>
  <c r="F39" i="13"/>
  <c r="AH37" i="13"/>
  <c r="AD37" i="13"/>
  <c r="X37" i="13"/>
  <c r="P37" i="13"/>
  <c r="E40" i="13"/>
  <c r="H37" i="13"/>
  <c r="I37" i="13"/>
  <c r="Q37" i="13"/>
  <c r="O37" i="13"/>
  <c r="W37" i="13"/>
  <c r="F38" i="13"/>
  <c r="G44" i="13"/>
  <c r="G43" i="13"/>
  <c r="G42" i="13"/>
  <c r="S277" i="13" l="1"/>
  <c r="V277" i="13"/>
  <c r="AM31" i="13"/>
  <c r="AK22" i="13"/>
  <c r="S280" i="13"/>
  <c r="AF22" i="13"/>
  <c r="AQ23" i="13"/>
  <c r="X23" i="13"/>
  <c r="AI362" i="13"/>
  <c r="AH22" i="13"/>
  <c r="Q21" i="13"/>
  <c r="AH362" i="13"/>
  <c r="O362" i="13"/>
  <c r="AQ362" i="13"/>
  <c r="AN277" i="13"/>
  <c r="Q22" i="13"/>
  <c r="AL21" i="13"/>
  <c r="O31" i="13"/>
  <c r="O12" i="13"/>
  <c r="O30" i="13"/>
  <c r="L23" i="13"/>
  <c r="U29" i="13"/>
  <c r="M21" i="13"/>
  <c r="AB21" i="13"/>
  <c r="H30" i="13"/>
  <c r="I12" i="13"/>
  <c r="I23" i="13"/>
  <c r="L29" i="13"/>
  <c r="AH21" i="13"/>
  <c r="G125" i="13"/>
  <c r="H362" i="13"/>
  <c r="AN22" i="13"/>
  <c r="AK23" i="13"/>
  <c r="AI21" i="13"/>
  <c r="AD21" i="13"/>
  <c r="U362" i="13"/>
  <c r="AM21" i="13"/>
  <c r="AD12" i="13"/>
  <c r="AD362" i="13"/>
  <c r="AJ22" i="13"/>
  <c r="AD28" i="13"/>
  <c r="U31" i="13"/>
  <c r="P30" i="13"/>
  <c r="AD23" i="13"/>
  <c r="M362" i="13"/>
  <c r="O20" i="13"/>
  <c r="AG15" i="13"/>
  <c r="AG31" i="13" s="1"/>
  <c r="AG28" i="13" s="1"/>
  <c r="AQ21" i="13"/>
  <c r="N12" i="13"/>
  <c r="N21" i="13"/>
  <c r="F365" i="13"/>
  <c r="AC21" i="13"/>
  <c r="AO30" i="13"/>
  <c r="AL12" i="13"/>
  <c r="AK350" i="13"/>
  <c r="AC12" i="13"/>
  <c r="W350" i="13"/>
  <c r="Q15" i="13"/>
  <c r="Q31" i="13" s="1"/>
  <c r="Q28" i="13" s="1"/>
  <c r="AC22" i="13"/>
  <c r="AM350" i="13"/>
  <c r="AC30" i="13"/>
  <c r="O350" i="13"/>
  <c r="Y350" i="13"/>
  <c r="AE350" i="13"/>
  <c r="AI277" i="13"/>
  <c r="AC350" i="13"/>
  <c r="E14" i="13"/>
  <c r="AL350" i="13"/>
  <c r="V31" i="13"/>
  <c r="V23" i="13"/>
  <c r="AN31" i="13"/>
  <c r="AN23" i="13"/>
  <c r="W31" i="13"/>
  <c r="W23" i="13"/>
  <c r="K31" i="13"/>
  <c r="K23" i="13"/>
  <c r="AI31" i="13"/>
  <c r="AI28" i="13" s="1"/>
  <c r="AI23" i="13"/>
  <c r="AI12" i="13"/>
  <c r="N31" i="13"/>
  <c r="N23" i="13"/>
  <c r="N22" i="13"/>
  <c r="N30" i="13"/>
  <c r="AC23" i="13"/>
  <c r="AC31" i="13"/>
  <c r="M77" i="13"/>
  <c r="M350" i="13"/>
  <c r="M14" i="13"/>
  <c r="S77" i="13"/>
  <c r="S13" i="13"/>
  <c r="S350" i="13"/>
  <c r="P15" i="13"/>
  <c r="V22" i="13"/>
  <c r="V30" i="13"/>
  <c r="AJ31" i="13"/>
  <c r="AJ23" i="13"/>
  <c r="Y21" i="13"/>
  <c r="Y29" i="13"/>
  <c r="AL31" i="13"/>
  <c r="AL23" i="13"/>
  <c r="L12" i="13"/>
  <c r="J30" i="13"/>
  <c r="J22" i="13"/>
  <c r="F364" i="13"/>
  <c r="AA362" i="13"/>
  <c r="T30" i="13"/>
  <c r="T22" i="13"/>
  <c r="AL30" i="13"/>
  <c r="AL22" i="13"/>
  <c r="AQ77" i="13"/>
  <c r="AQ14" i="13"/>
  <c r="AP77" i="13"/>
  <c r="AP350" i="13"/>
  <c r="AP13" i="13"/>
  <c r="F361" i="13"/>
  <c r="I358" i="13"/>
  <c r="V29" i="13"/>
  <c r="V21" i="13"/>
  <c r="V12" i="13"/>
  <c r="AB30" i="13"/>
  <c r="AB22" i="13"/>
  <c r="Y15" i="13"/>
  <c r="T15" i="13"/>
  <c r="AB350" i="13"/>
  <c r="P350" i="13"/>
  <c r="AB12" i="13"/>
  <c r="AK12" i="13"/>
  <c r="AK29" i="13"/>
  <c r="AK28" i="13" s="1"/>
  <c r="AK21" i="13"/>
  <c r="AK20" i="13" s="1"/>
  <c r="AA29" i="13"/>
  <c r="AA21" i="13"/>
  <c r="G354" i="13"/>
  <c r="I362" i="13"/>
  <c r="AJ77" i="13"/>
  <c r="AJ13" i="13"/>
  <c r="AJ350" i="13"/>
  <c r="AP30" i="13"/>
  <c r="AP22" i="13"/>
  <c r="AP31" i="13"/>
  <c r="AP23" i="13"/>
  <c r="AA15" i="13"/>
  <c r="AA12" i="13" s="1"/>
  <c r="T77" i="13"/>
  <c r="T13" i="13"/>
  <c r="T350" i="13"/>
  <c r="X350" i="13"/>
  <c r="S22" i="13"/>
  <c r="S30" i="13"/>
  <c r="AF31" i="13"/>
  <c r="AF23" i="13"/>
  <c r="L362" i="13"/>
  <c r="F363" i="13"/>
  <c r="E361" i="13"/>
  <c r="W29" i="13"/>
  <c r="W21" i="13"/>
  <c r="W12" i="13"/>
  <c r="E363" i="13"/>
  <c r="E365" i="13"/>
  <c r="P29" i="13"/>
  <c r="P21" i="13"/>
  <c r="AE12" i="13"/>
  <c r="AE30" i="13"/>
  <c r="AE22" i="13"/>
  <c r="R30" i="13"/>
  <c r="R22" i="13"/>
  <c r="AM12" i="13"/>
  <c r="AM30" i="13"/>
  <c r="AM28" i="13" s="1"/>
  <c r="AM22" i="13"/>
  <c r="X12" i="13"/>
  <c r="X30" i="13"/>
  <c r="X22" i="13"/>
  <c r="E360" i="13"/>
  <c r="AI350" i="13"/>
  <c r="F352" i="13"/>
  <c r="U14" i="13"/>
  <c r="F14" i="13" s="1"/>
  <c r="AO350" i="13"/>
  <c r="V350" i="13"/>
  <c r="O358" i="13"/>
  <c r="F359" i="13"/>
  <c r="G359" i="13" s="1"/>
  <c r="K29" i="13"/>
  <c r="K21" i="13"/>
  <c r="K12" i="13"/>
  <c r="J77" i="13"/>
  <c r="J13" i="13"/>
  <c r="J350" i="13"/>
  <c r="R77" i="13"/>
  <c r="R13" i="13"/>
  <c r="R350" i="13"/>
  <c r="K277" i="13"/>
  <c r="W277" i="13"/>
  <c r="AD350" i="13"/>
  <c r="AA22" i="13"/>
  <c r="AA30" i="13"/>
  <c r="Y22" i="13"/>
  <c r="Y30" i="13"/>
  <c r="AH31" i="13"/>
  <c r="AH28" i="13" s="1"/>
  <c r="AH23" i="13"/>
  <c r="AH20" i="13" s="1"/>
  <c r="AE29" i="13"/>
  <c r="AE21" i="13"/>
  <c r="R31" i="13"/>
  <c r="R23" i="13"/>
  <c r="X29" i="13"/>
  <c r="X21" i="13"/>
  <c r="U350" i="13"/>
  <c r="M23" i="13"/>
  <c r="M31" i="13"/>
  <c r="E352" i="13"/>
  <c r="AN77" i="13"/>
  <c r="AN350" i="13"/>
  <c r="AN13" i="13"/>
  <c r="L30" i="13"/>
  <c r="L22" i="13"/>
  <c r="H77" i="13"/>
  <c r="H13" i="13"/>
  <c r="K22" i="13"/>
  <c r="K30" i="13"/>
  <c r="AQ350" i="13"/>
  <c r="Z77" i="13"/>
  <c r="Z13" i="13"/>
  <c r="Z350" i="13"/>
  <c r="AF77" i="13"/>
  <c r="AF13" i="13"/>
  <c r="E256" i="13"/>
  <c r="E253" i="13" s="1"/>
  <c r="G253" i="13" s="1"/>
  <c r="E353" i="13"/>
  <c r="N350" i="13"/>
  <c r="AO15" i="13"/>
  <c r="AO12" i="13" s="1"/>
  <c r="F353" i="13"/>
  <c r="Z31" i="13"/>
  <c r="Z23" i="13"/>
  <c r="AO29" i="13"/>
  <c r="AO21" i="13"/>
  <c r="AB31" i="13"/>
  <c r="AB23" i="13"/>
  <c r="AH350" i="13"/>
  <c r="S15" i="13"/>
  <c r="K350" i="13"/>
  <c r="I22" i="13"/>
  <c r="I30" i="13"/>
  <c r="AH12" i="13"/>
  <c r="F280" i="13"/>
  <c r="F277" i="13" s="1"/>
  <c r="G201" i="13"/>
  <c r="H253" i="13"/>
  <c r="H280" i="13"/>
  <c r="G245" i="13"/>
  <c r="G94" i="13"/>
  <c r="G152" i="13"/>
  <c r="F147" i="13"/>
  <c r="G122" i="13"/>
  <c r="F79" i="13"/>
  <c r="G161" i="13"/>
  <c r="G127" i="13"/>
  <c r="E147" i="13"/>
  <c r="F78" i="13"/>
  <c r="U77" i="13"/>
  <c r="E78" i="13"/>
  <c r="E77" i="13" s="1"/>
  <c r="G41" i="13"/>
  <c r="F37" i="13"/>
  <c r="G39" i="13"/>
  <c r="E37" i="13"/>
  <c r="G40" i="13"/>
  <c r="G38" i="13"/>
  <c r="AG12" i="13" l="1"/>
  <c r="L20" i="13"/>
  <c r="AM20" i="13"/>
  <c r="O28" i="13"/>
  <c r="Q12" i="13"/>
  <c r="L28" i="13"/>
  <c r="G256" i="13"/>
  <c r="AG23" i="13"/>
  <c r="AG20" i="13" s="1"/>
  <c r="AD20" i="13"/>
  <c r="AI20" i="13"/>
  <c r="G365" i="13"/>
  <c r="AB28" i="13"/>
  <c r="N20" i="13"/>
  <c r="Q23" i="13"/>
  <c r="Q20" i="13" s="1"/>
  <c r="V20" i="13"/>
  <c r="V28" i="13"/>
  <c r="W28" i="13"/>
  <c r="W20" i="13"/>
  <c r="G14" i="13"/>
  <c r="AC28" i="13"/>
  <c r="AC20" i="13"/>
  <c r="AL20" i="13"/>
  <c r="AB20" i="13"/>
  <c r="E362" i="13"/>
  <c r="G364" i="13"/>
  <c r="E30" i="13"/>
  <c r="E22" i="13"/>
  <c r="H350" i="13"/>
  <c r="AE28" i="13"/>
  <c r="AL28" i="13"/>
  <c r="N28" i="13"/>
  <c r="F362" i="13"/>
  <c r="G363" i="13"/>
  <c r="G353" i="13"/>
  <c r="U22" i="13"/>
  <c r="U20" i="13" s="1"/>
  <c r="U30" i="13"/>
  <c r="U28" i="13" s="1"/>
  <c r="U12" i="13"/>
  <c r="F351" i="13"/>
  <c r="P31" i="13"/>
  <c r="P28" i="13" s="1"/>
  <c r="P23" i="13"/>
  <c r="P20" i="13" s="1"/>
  <c r="P12" i="13"/>
  <c r="S31" i="13"/>
  <c r="S23" i="13"/>
  <c r="Y31" i="13"/>
  <c r="Y28" i="13" s="1"/>
  <c r="Y23" i="13"/>
  <c r="Y20" i="13" s="1"/>
  <c r="H277" i="13"/>
  <c r="H15" i="13"/>
  <c r="H12" i="13" s="1"/>
  <c r="H21" i="13"/>
  <c r="H29" i="13"/>
  <c r="E13" i="13"/>
  <c r="F22" i="13"/>
  <c r="AO31" i="13"/>
  <c r="AO28" i="13" s="1"/>
  <c r="AO23" i="13"/>
  <c r="AO20" i="13" s="1"/>
  <c r="Z12" i="13"/>
  <c r="Z29" i="13"/>
  <c r="Z28" i="13" s="1"/>
  <c r="Z21" i="13"/>
  <c r="Z20" i="13" s="1"/>
  <c r="X20" i="13"/>
  <c r="AE20" i="13"/>
  <c r="AQ12" i="13"/>
  <c r="AQ22" i="13"/>
  <c r="AQ20" i="13" s="1"/>
  <c r="AQ30" i="13"/>
  <c r="AQ28" i="13" s="1"/>
  <c r="S29" i="13"/>
  <c r="S21" i="13"/>
  <c r="S12" i="13"/>
  <c r="E351" i="13"/>
  <c r="E350" i="13" s="1"/>
  <c r="AF350" i="13"/>
  <c r="T21" i="13"/>
  <c r="T29" i="13"/>
  <c r="T12" i="13"/>
  <c r="G352" i="13"/>
  <c r="X28" i="13"/>
  <c r="AP12" i="13"/>
  <c r="AP21" i="13"/>
  <c r="AP20" i="13" s="1"/>
  <c r="AP29" i="13"/>
  <c r="AP28" i="13" s="1"/>
  <c r="AF29" i="13"/>
  <c r="AF28" i="13" s="1"/>
  <c r="AF21" i="13"/>
  <c r="AF20" i="13" s="1"/>
  <c r="AF12" i="13"/>
  <c r="I20" i="13"/>
  <c r="R21" i="13"/>
  <c r="R20" i="13" s="1"/>
  <c r="R29" i="13"/>
  <c r="R12" i="13"/>
  <c r="F13" i="13"/>
  <c r="G360" i="13"/>
  <c r="E358" i="13"/>
  <c r="I28" i="13"/>
  <c r="Y12" i="13"/>
  <c r="M12" i="13"/>
  <c r="M22" i="13"/>
  <c r="M20" i="13" s="1"/>
  <c r="M30" i="13"/>
  <c r="M28" i="13" s="1"/>
  <c r="K20" i="13"/>
  <c r="J21" i="13"/>
  <c r="J20" i="13" s="1"/>
  <c r="J12" i="13"/>
  <c r="J29" i="13"/>
  <c r="J28" i="13" s="1"/>
  <c r="AA31" i="13"/>
  <c r="F31" i="13" s="1"/>
  <c r="AA23" i="13"/>
  <c r="F23" i="13" s="1"/>
  <c r="F15" i="13"/>
  <c r="AN29" i="13"/>
  <c r="AN28" i="13" s="1"/>
  <c r="AN21" i="13"/>
  <c r="AN20" i="13" s="1"/>
  <c r="AN12" i="13"/>
  <c r="AJ21" i="13"/>
  <c r="AJ20" i="13" s="1"/>
  <c r="AJ29" i="13"/>
  <c r="AJ28" i="13" s="1"/>
  <c r="AJ12" i="13"/>
  <c r="T31" i="13"/>
  <c r="T23" i="13"/>
  <c r="F358" i="13"/>
  <c r="G361" i="13"/>
  <c r="K28" i="13"/>
  <c r="E280" i="13"/>
  <c r="G37" i="13"/>
  <c r="F77" i="13"/>
  <c r="E277" i="13" l="1"/>
  <c r="G277" i="13" s="1"/>
  <c r="G280" i="13"/>
  <c r="F12" i="13"/>
  <c r="G362" i="13"/>
  <c r="T28" i="13"/>
  <c r="G358" i="13"/>
  <c r="G22" i="13"/>
  <c r="T20" i="13"/>
  <c r="R28" i="13"/>
  <c r="F29" i="13"/>
  <c r="G13" i="13"/>
  <c r="F21" i="13"/>
  <c r="S20" i="13"/>
  <c r="AA20" i="13"/>
  <c r="E29" i="13"/>
  <c r="S28" i="13"/>
  <c r="F350" i="13"/>
  <c r="G350" i="13" s="1"/>
  <c r="G351" i="13"/>
  <c r="E21" i="13"/>
  <c r="H31" i="13"/>
  <c r="E31" i="13" s="1"/>
  <c r="G31" i="13" s="1"/>
  <c r="H23" i="13"/>
  <c r="E23" i="13" s="1"/>
  <c r="G23" i="13" s="1"/>
  <c r="E15" i="13"/>
  <c r="G15" i="13" s="1"/>
  <c r="AA28" i="13"/>
  <c r="F30" i="13"/>
  <c r="G30" i="13" s="1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H20" i="13" l="1"/>
  <c r="E28" i="13"/>
  <c r="H28" i="13"/>
  <c r="E12" i="13"/>
  <c r="G12" i="13" s="1"/>
  <c r="E20" i="13"/>
  <c r="G29" i="13"/>
  <c r="F28" i="13"/>
  <c r="G21" i="13"/>
  <c r="F20" i="13"/>
  <c r="C5" i="8"/>
  <c r="C11" i="8"/>
  <c r="D11" i="8" s="1"/>
  <c r="G14" i="17"/>
  <c r="F10" i="17"/>
  <c r="G12" i="17"/>
  <c r="G13" i="17"/>
  <c r="C14" i="8"/>
  <c r="D14" i="8" s="1"/>
  <c r="C19" i="8"/>
  <c r="D19" i="8" s="1"/>
  <c r="D5" i="8"/>
  <c r="G20" i="13" l="1"/>
  <c r="G28" i="13"/>
  <c r="G10" i="17"/>
  <c r="G11" i="17"/>
  <c r="C24" i="8"/>
  <c r="D24" i="8"/>
</calcChain>
</file>

<file path=xl/sharedStrings.xml><?xml version="1.0" encoding="utf-8"?>
<sst xmlns="http://schemas.openxmlformats.org/spreadsheetml/2006/main" count="1378" uniqueCount="512">
  <si>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</si>
  <si>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</si>
  <si>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</si>
  <si>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</si>
  <si>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</si>
  <si>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</si>
  <si>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</si>
  <si>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</si>
  <si>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</si>
  <si>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</si>
  <si>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</si>
  <si>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</si>
  <si>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</si>
  <si>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</si>
  <si>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</si>
  <si>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</si>
  <si>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</si>
  <si>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</si>
  <si>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</si>
  <si>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</si>
  <si>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</si>
  <si>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</si>
  <si>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</si>
  <si>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</si>
  <si>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</si>
  <si>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</si>
  <si>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</si>
  <si>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</si>
  <si>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</si>
  <si>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</si>
  <si>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</si>
  <si>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</si>
  <si>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</si>
  <si>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</si>
  <si>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</si>
  <si>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</si>
  <si>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</si>
  <si>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</si>
  <si>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</si>
  <si>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</si>
  <si>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</si>
  <si>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</si>
  <si>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</si>
  <si>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</si>
  <si>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</si>
  <si>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</si>
  <si>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</si>
  <si>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</si>
  <si>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</si>
  <si>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</si>
  <si>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</si>
  <si>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</si>
  <si>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</si>
  <si>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</si>
  <si>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</si>
  <si>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</si>
  <si>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</si>
  <si>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</si>
  <si>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</si>
  <si>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</si>
  <si>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</si>
  <si>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</si>
  <si>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</si>
  <si>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</si>
  <si>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</si>
  <si>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</si>
  <si>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</si>
  <si>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</si>
  <si>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</si>
  <si>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</si>
  <si>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</si>
  <si>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</si>
  <si>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</si>
  <si>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</si>
  <si>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</si>
  <si>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</si>
  <si>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</si>
  <si>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</si>
  <si>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</si>
  <si>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</si>
  <si>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</si>
  <si>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</si>
  <si>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</si>
  <si>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</si>
  <si>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</si>
  <si>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</si>
  <si>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</si>
  <si>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</si>
  <si>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</si>
  <si>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</si>
  <si>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</si>
  <si>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</si>
  <si>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</si>
  <si>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</si>
  <si>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</si>
  <si>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</si>
  <si>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</si>
  <si>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</si>
  <si>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</si>
  <si>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</si>
  <si>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</si>
  <si>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</si>
  <si>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</si>
  <si>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</si>
  <si>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</si>
  <si>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</si>
  <si>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</si>
  <si>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</si>
  <si>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</si>
  <si>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</si>
  <si>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</si>
  <si>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</si>
  <si>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</si>
  <si>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</si>
  <si>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</si>
  <si>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</si>
  <si>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</si>
  <si>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</si>
  <si>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</si>
  <si>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</si>
  <si>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</si>
  <si>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</si>
  <si>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</si>
  <si>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</si>
  <si>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</si>
  <si>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</si>
  <si>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</si>
  <si>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</si>
  <si>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</si>
  <si>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</si>
  <si>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</si>
  <si>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</si>
  <si>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</si>
  <si>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</si>
  <si>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</si>
  <si>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</si>
  <si>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</si>
  <si>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</si>
  <si>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</si>
  <si>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</si>
  <si>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</si>
  <si>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</si>
  <si>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</si>
  <si>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</si>
  <si>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</si>
  <si>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</si>
  <si>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</si>
  <si>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</si>
  <si>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</si>
  <si>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</si>
  <si>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</si>
  <si>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</si>
  <si>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</si>
  <si>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</si>
  <si>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</si>
  <si>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</si>
  <si>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</si>
  <si>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</si>
  <si>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</si>
  <si>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</si>
  <si>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</si>
  <si>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</si>
  <si>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</si>
  <si>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</si>
  <si>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</si>
  <si>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</si>
  <si>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</si>
  <si>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</si>
  <si>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</si>
  <si>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</si>
  <si>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</si>
  <si>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</si>
  <si>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</si>
  <si>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</si>
  <si>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</si>
  <si>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</si>
  <si>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</si>
  <si>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</si>
  <si>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</si>
  <si>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</si>
  <si>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</si>
  <si>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</si>
  <si>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</si>
  <si>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</si>
  <si>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</si>
  <si>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</si>
  <si>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</si>
  <si>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</si>
  <si>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</si>
  <si>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</si>
  <si>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</si>
  <si>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</si>
  <si>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</si>
  <si>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</si>
  <si>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</si>
  <si>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</si>
  <si>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</si>
  <si>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</si>
  <si>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</si>
  <si>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</si>
  <si>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</si>
  <si>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</si>
  <si>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</si>
  <si>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</si>
  <si>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</si>
  <si>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</si>
  <si>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</si>
  <si>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</si>
  <si>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</si>
  <si>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</si>
  <si>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</si>
  <si>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</si>
  <si>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</si>
  <si>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</si>
  <si>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</si>
  <si>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</si>
  <si>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</si>
  <si>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</si>
  <si>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</si>
  <si>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</si>
  <si>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</si>
  <si>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</si>
  <si>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</si>
  <si>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</si>
  <si>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</si>
  <si>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</si>
  <si>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</si>
  <si>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</si>
  <si>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</si>
  <si>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</si>
  <si>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</si>
  <si>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</si>
  <si>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</si>
  <si>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</si>
  <si>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</si>
  <si>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</si>
  <si>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</si>
  <si>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</si>
  <si>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</si>
  <si>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</si>
  <si>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</si>
  <si>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</si>
  <si>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</si>
  <si>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</si>
  <si>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</si>
  <si>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</si>
  <si>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</si>
  <si>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</si>
  <si>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</si>
  <si>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</si>
  <si>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</si>
  <si>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</si>
  <si>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</si>
  <si>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</si>
  <si>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</si>
  <si>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</si>
  <si>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</si>
  <si>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</si>
  <si>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</si>
  <si>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</si>
  <si>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 т.д.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</si>
  <si>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</si>
  <si>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</si>
  <si>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</si>
  <si>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</si>
  <si>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</si>
  <si>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Подпрограмма 2</t>
  </si>
  <si>
    <t>иные источники финансирования</t>
  </si>
  <si>
    <t>Итого по подпрограмме 1</t>
  </si>
  <si>
    <t>Итого по подпрограмме 2</t>
  </si>
  <si>
    <t>Подпрограмма 1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</si>
  <si>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</si>
  <si>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</si>
  <si>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</si>
  <si>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</si>
  <si>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</si>
  <si>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</si>
  <si>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</si>
  <si>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</si>
  <si>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</si>
  <si>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</si>
  <si>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</si>
  <si>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</si>
  <si>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</si>
  <si>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</si>
  <si>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</si>
  <si>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</si>
  <si>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</si>
  <si>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</si>
  <si>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</si>
  <si>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</si>
  <si>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</si>
  <si>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</si>
  <si>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</si>
  <si>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</si>
  <si>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</si>
  <si>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</si>
  <si>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</si>
  <si>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</si>
  <si>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Информация о финансировании в _____ году  (тыс. рублей)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</si>
  <si>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</si>
  <si>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</si>
  <si>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</si>
  <si>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</si>
  <si>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</si>
  <si>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</si>
  <si>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</si>
  <si>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</si>
  <si>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</si>
  <si>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</si>
  <si>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Руководитель структурного подзразделения администрации района(муниципальго учреждения района)______________________</t>
  </si>
  <si>
    <t>проектная часть</t>
  </si>
  <si>
    <t>процессная часть</t>
  </si>
  <si>
    <t>2.3.1.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</si>
  <si>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</si>
  <si>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</si>
  <si>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Таблица 2</t>
  </si>
  <si>
    <t>Приложение 2 к Методическим рекомендациям по разработке проектов муниципальных программ Нижневартовского района</t>
  </si>
  <si>
    <t xml:space="preserve"> Комплекс процессных мероприятий «Осуществление градостроительной деятельности» (всего), в том числе:</t>
  </si>
  <si>
    <t>план на  2024 год *</t>
  </si>
  <si>
    <t>1.1.1.</t>
  </si>
  <si>
    <t>1.1.2.</t>
  </si>
  <si>
    <t>Мероприятие (результат) «Разработаны проекты планировки и межевания территорий в пгт. Излучинск, в том числе выполнение инженерных изысканий»</t>
  </si>
  <si>
    <t>Мероприятие (результат) «Разработаны проекты планировки и межевания территорий в пгт. Новоаганск, в том числе выполнение инженерных изысканий»</t>
  </si>
  <si>
    <t>Региональный проект «Жилье»</t>
  </si>
  <si>
    <t>Муниципальный проект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</si>
  <si>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Комплекс процессных мероприятий «Стимулирование застройщиков на реализацию проектов жилищного строительства»</t>
  </si>
  <si>
    <t>Мероприятие (результат) «Приобретены жилые помещения для реализации полномочий по улучшению жилищных условий граждан района» (всего), в том числе:</t>
  </si>
  <si>
    <t>управление градостроительства, развития жилищно-коммунального комплекса и энергетики администрации района</t>
  </si>
  <si>
    <t>муниципальное казенное учреждение Нижневартовского района «Управление имущественными и земельными ресурсами»</t>
  </si>
  <si>
    <t>Итого по подпрограмме 3</t>
  </si>
  <si>
    <t>управление экологии, природопользования, земельных ресурсов, по жилищным вопросам и муниципальной собственности администрации района</t>
  </si>
  <si>
    <t>Комплекс процессных мероприятий «Предоставление государственной поддержки на приобретение жилых помещений отдельным категориям граждан» (всего), в том числе</t>
  </si>
  <si>
    <t>Мероприятие (результат) «Реализованы полномочия по постановке на учет граждан, выезжающих из районов Крайнего Севера»</t>
  </si>
  <si>
    <t>Мероприятие (результат) «Предоставлены субсидии молодым семьям на приобретение жилья»</t>
  </si>
  <si>
    <t>Мероприятие (результат) «Предоставлены субсидии на улучшение жилищных условий граждан, проживающих на сельских территориях»</t>
  </si>
  <si>
    <t>3.1</t>
  </si>
  <si>
    <t>3.1.1</t>
  </si>
  <si>
    <t>3.1.2</t>
  </si>
  <si>
    <t>3.1.3</t>
  </si>
  <si>
    <t>4.1</t>
  </si>
  <si>
    <t>Итого по подпрограмме 4</t>
  </si>
  <si>
    <t>Комплекс процессных мероприятий «Создание условий для переселения жителей из населенных пунктов с низкой плотностью населения и труднодоступной местностью»</t>
  </si>
  <si>
    <t>Муниципальный проект «Строительство (реконструкция) модернизация объектов системы теплоснабжения, газоснабжения, электроснабжения»</t>
  </si>
  <si>
    <t>Итого по подпрограмме 5</t>
  </si>
  <si>
    <t>Комплекс процессных мероприятий «Капитальный ремонт (с заменой) систем теплоснабжения, водоснабжения и водоотведения для подготовки к осенне-зимнему периоду» (всего), в том числе:</t>
  </si>
  <si>
    <t>5.2.1</t>
  </si>
  <si>
    <t>5.2.2</t>
  </si>
  <si>
    <t>5.3.</t>
  </si>
  <si>
    <t xml:space="preserve"> Мероприятие (результат) «Выполнен капитальный ремонт (с заменой) систем теплоснабжения, водоснабжения и водоотведения для подготовки к осенне-зимнему периоду»</t>
  </si>
  <si>
    <t>Мероприятие (результат) «Выполнен капитальный ремонт с заменой сетей тепловодоснабжения: «Сети водоснабжения п. Аган» (ул. Новая, дома 5, 6, 7, 8, 9, 10, 12, 13, 14, 18, 19, 21, 23, 27; ул. Советская, дома 27, 31; ул. Рыбников, д. 3)»</t>
  </si>
  <si>
    <t>Комплекс процессных мероприятий «Реализация мероприятий в сфере жилищно-коммунального хозяйства и социальной сферы» (всего), в том числе:</t>
  </si>
  <si>
    <t>5.3.1.</t>
  </si>
  <si>
    <t>Мероприятие (результат) «Выполнено мероприятие по осуществлению деятельности по обращению с животными без владельцев»</t>
  </si>
  <si>
    <t>Комплекс процессных мероприятий «Обеспечение бесперебойной работы объектов жилищно-коммунального хозяйства и социальной сферы» (всего), в том числе:</t>
  </si>
  <si>
    <t>5.4.</t>
  </si>
  <si>
    <t>5.4.1.</t>
  </si>
  <si>
    <t>п. Аган</t>
  </si>
  <si>
    <t>д. Вата</t>
  </si>
  <si>
    <t>п. Ваховск, с. Охтеурье</t>
  </si>
  <si>
    <t>п. Зайцева Речка, д. Вампугол</t>
  </si>
  <si>
    <t>с. Ларьяк, с. Корлики</t>
  </si>
  <si>
    <t>с. Покур</t>
  </si>
  <si>
    <t>Мероприятие (результат) «Предоставлена субсидия на финансовое обеспечение затрат на приобретение энергоносителей (нефть, электроэнергия) для надежного снабжения населения района коммунальными ресурсами (водоснабжения, водоотведения, теплоснабжения)</t>
  </si>
  <si>
    <t>5.4.2.</t>
  </si>
  <si>
    <t>Подпрограмма 3</t>
  </si>
  <si>
    <t>Подпрограмма 4</t>
  </si>
  <si>
    <t>Подпрограмма 5</t>
  </si>
  <si>
    <t>Подпрограмма 6</t>
  </si>
  <si>
    <t>6.1.</t>
  </si>
  <si>
    <t>Итого по подпрограмме 6</t>
  </si>
  <si>
    <t>Комплекс процессных мероприятий «Возмещение недополученных доходов организациям, осуществляющим реализацию электрической энергии в зоне децентрализованного электроснабжения» (всего), в том числе:</t>
  </si>
  <si>
    <t xml:space="preserve"> Мероприятие (результат) «Предоставлена субсидии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 - Мансийского автономного округа - Югры по социально ориентированным тарифам»</t>
  </si>
  <si>
    <t>Мероприятие (результат) «Предоставлена субсидия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Нижневартовского района по цене электрической энергии зоны централизованного электроснабжения»</t>
  </si>
  <si>
    <t>Подпрограмма 7</t>
  </si>
  <si>
    <t>7.1</t>
  </si>
  <si>
    <t>7.1.2</t>
  </si>
  <si>
    <t>7.1.3</t>
  </si>
  <si>
    <t>Итого по подпрограмме 7</t>
  </si>
  <si>
    <t>7.1.1</t>
  </si>
  <si>
    <t>Комплекс процессных мероприятий «Создание условий для повышения энергетической эффективности в отраслях экономики» (всего), в том числе:</t>
  </si>
  <si>
    <t xml:space="preserve"> Мероприятие (результат) «Реализованы энергосберегающие проекты (мероприятия) в жилищном фонде»</t>
  </si>
  <si>
    <t xml:space="preserve"> Мероприятие (результат) «Реализованы энергосберегающие проекты (мероприятий) в муниципальных бюджетных учреждениях»</t>
  </si>
  <si>
    <t>Мероприятие (результат) «Выполнены мероприятия по повышению энергоэффективности на объектах коммунальной инфраструктуры»</t>
  </si>
  <si>
    <t>7.1.4</t>
  </si>
  <si>
    <t>Мероприятие (результат) «Проведены информационные мероприятия в области энергосбережения и повышения энергетической эффективности на территории Нижневартовского района, в том числе проведено информирование населения и предпринимательского сообщества о преимуществах и порядке использования объемов микрогенерации, функционирующих на основе возобновляемых источников энергии»</t>
  </si>
  <si>
    <t>Подпрограмма 8</t>
  </si>
  <si>
    <t>Итого по подпрограмме 8</t>
  </si>
  <si>
    <t>8.1.</t>
  </si>
  <si>
    <t>8.1.1.</t>
  </si>
  <si>
    <t>8.2.</t>
  </si>
  <si>
    <t>8.3.</t>
  </si>
  <si>
    <t>муниципальное казенное учреждение «Управление капитального строительства по застройке Нижневартовского района» (далее – МКУ «УКС»)</t>
  </si>
  <si>
    <t>МКУ УКС</t>
  </si>
  <si>
    <t>управление градостроительства, развития жилищно-коммунального комплекса и энергетики администрации района, администрация городского (сельского) поселения; управление экологии, природопользования, земельных ресурсов, по жилищным вопросам и муниципальной собственности администрации района, МКУ УКС</t>
  </si>
  <si>
    <t>Региональный проект «Формирование комфортной городской среды» (всего), в том числе:</t>
  </si>
  <si>
    <t xml:space="preserve"> Мероприятие (результат) «Реализованы мероприятия по благоустройству дворовых и общественных территорий поселений района»</t>
  </si>
  <si>
    <t>Комплекс процессных мероприятий «Формирование комфортной городской среды в Нижневартовском районе» (всего), в том числе:</t>
  </si>
  <si>
    <t>Комплекс процессных мероприятий «Реализация инициативных проектов в Нижневартовском районе» (всего), в том числе:</t>
  </si>
  <si>
    <t xml:space="preserve">Ответственный исполнитель: управление градостроительства, развития жилищно-коммунального комплекса и энергетики администрации района
</t>
  </si>
  <si>
    <t xml:space="preserve">Соисполнитель 1: муниципальное казенное учреждение «Управление капитального строительства по застройке Нижневартовского района»
</t>
  </si>
  <si>
    <t xml:space="preserve">Соисполнитель 2: управление экологии, природопользования, земельных ресурсов, по жилищным вопросам и муниципальной собственности администрации района
</t>
  </si>
  <si>
    <t xml:space="preserve">Соисполнитель 3: муниципальное казенное учреждение Нижневартовского района «Управление имущественными и земельными ресурсами»
</t>
  </si>
  <si>
    <t xml:space="preserve">Соисполнитель 4: администрации городских и сельских поселений района
</t>
  </si>
  <si>
    <t>Увеличение объема жилищного строительства</t>
  </si>
  <si>
    <t>Общая площадь жилых помещений, приходящихся в среднем на 1 жителя</t>
  </si>
  <si>
    <t xml:space="preserve">Общая площадь земельных участков, предоставленных для жилищного строительства, индивидуального жилищного строительства, в расчете на 10 тыс. чел. </t>
  </si>
  <si>
    <t>Общее количество квадратных метров расселенного аварийного и непригодного жилищного фонда</t>
  </si>
  <si>
    <t>Количество граждан, расселенных из аварийного и непригодного жилищного фонда</t>
  </si>
  <si>
    <t>Увеличение количества семей, улучшивших жилищные условия</t>
  </si>
  <si>
    <t>Сохранение доли муниципальных услуг в электронном виде в общем количестве предоставленных услуг по выдаче разрешения на строительство на уровне 90%</t>
  </si>
  <si>
    <t>Цель «Создание условий для развития жилищного строительства и обеспечения жильем отдельных категорий граждан»</t>
  </si>
  <si>
    <t>1.7.</t>
  </si>
  <si>
    <t>Цель «Повышение надежности и качества предоставления жилищно-коммунальных услуг»</t>
  </si>
  <si>
    <t>Значение показателя на 2024 год</t>
  </si>
  <si>
    <t>Доля площади жилищного фонда, обеспеченного всеми видами благоустройства, в общей площади жилищного фонда</t>
  </si>
  <si>
    <t>Доля площади жилищного фонда, обеспеченного централизованным теплоснабжением</t>
  </si>
  <si>
    <t>Цель 3. Обеспечение безопасности населения при осуществлении деятельности по обращению с животными без владельцев</t>
  </si>
  <si>
    <t>1.</t>
  </si>
  <si>
    <t>2.</t>
  </si>
  <si>
    <t>3.</t>
  </si>
  <si>
    <t xml:space="preserve">Снижение численности животных без владельцев, обитающих на территории района, до 10% </t>
  </si>
  <si>
    <t>4.</t>
  </si>
  <si>
    <t>Цель 4. Повышение уровня благоустройства территорий района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</si>
  <si>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</t>
  </si>
  <si>
    <t>4.2.</t>
  </si>
  <si>
    <t>4.3.</t>
  </si>
  <si>
    <t>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</t>
  </si>
  <si>
    <t>Количество благоустроенных общественных территорий(включенных в государственные (муниципальные) программы формирования современной городской среды)</t>
  </si>
  <si>
    <t>Целевые показатели муниципальной программы Развитие жилищного строительства и жилищно-коммунального комплекса Нижневартовского района»</t>
  </si>
  <si>
    <t>Е.Н. Корчагина</t>
  </si>
  <si>
    <t>Исполнитель: Марсакова Елена Геннадьевна, главный специалист, тел.: 8 (3466) 49-87-58</t>
  </si>
  <si>
    <t>______________________</t>
  </si>
  <si>
    <t>Руководитель  структурного подразделения администрации района (муниципального учреждения района)__________________________ Е.Н. Корчагина</t>
  </si>
  <si>
    <t xml:space="preserve">Региональный проект «Формирование комфортной городской среды» 
</t>
  </si>
  <si>
    <t>1, 2, 3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</si>
  <si>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%;</t>
  </si>
  <si>
    <t xml:space="preserve"> 2.Количество благоустроенных общественных территорий
(включенных в государственные (муниципальные) программы формирования современной городской среды), ед.;
</t>
  </si>
  <si>
    <t>3.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среды, %.</t>
  </si>
  <si>
    <t xml:space="preserve"> </t>
  </si>
  <si>
    <r>
      <t xml:space="preserve">по муниципальной программе </t>
    </r>
    <r>
      <rPr>
        <b/>
        <u/>
        <sz val="10"/>
        <rFont val="Times New Roman"/>
        <family val="1"/>
        <charset val="204"/>
      </rPr>
      <t>«Развитие жилищного строительства и жилищно-коммунального комплекса Нижневартовского района»</t>
    </r>
  </si>
  <si>
    <t xml:space="preserve">Исполнитель:                                         __________________________ (Пихтовникова А.В.)
</t>
  </si>
  <si>
    <t xml:space="preserve"> проект "Жилье и городская среда" 
</t>
  </si>
  <si>
    <t>Увеличение объема жилищного строительства, млн. кв. м.</t>
  </si>
  <si>
    <t>бюджет автономного округа (дорожный фонд)</t>
  </si>
  <si>
    <t>постановление администрации района от 20.12.2023 №1386 «Об утверждении муниципальной программы «Развитие жилищного строительства и жилищно-коммунального комплекса Нижневартовского района»» на 01.02.2024</t>
  </si>
  <si>
    <t xml:space="preserve"> Мероприятие (результат) «Предоставлена субсидия на возмещения недополученных доходов организациям, осуществляющим реализацию населению услуг теплоснабжения, водоснабжения, водоотведения» (всего), в том числе:</t>
  </si>
  <si>
    <t>1.1.3.</t>
  </si>
  <si>
    <t>1.1.4.</t>
  </si>
  <si>
    <t>1.1.5.</t>
  </si>
  <si>
    <t>1.1.6.</t>
  </si>
  <si>
    <t>1.1.7.</t>
  </si>
  <si>
    <t>1.1.8.</t>
  </si>
  <si>
    <t>1.1.9.</t>
  </si>
  <si>
    <t xml:space="preserve">Мероприятие (результат) «Выполнены работы по разработке проекта внесения изменений в генеральные планы пгт. Излучинск» (всего), в том числе: </t>
  </si>
  <si>
    <t xml:space="preserve">Мероприятие (результат) «Выполнены работы по разработке проекта внесения изменений в генеральные планы с.п. Зайцева Речка» (всего), в том числе: </t>
  </si>
  <si>
    <t xml:space="preserve">Мероприятие (результат) «Выполнены работы по разработке проекта внесения изменений в генеральные планы с.п. Ларьяк» (всего), в том числе: </t>
  </si>
  <si>
    <t xml:space="preserve">Мероприятие (результат) «Проведены экспертизы жилых домов в г.п. Новоаганск» (всего), в том числе: </t>
  </si>
  <si>
    <t xml:space="preserve">Мероприятие (результат) «Проведены экспертизы жилых домов в с.п. Покур» (всего), в том числе: </t>
  </si>
  <si>
    <t xml:space="preserve">Мероприятие (результат) «Проведены экспертизы жилых домов в с.п. Зайцева Речка» (всего), в том числе: </t>
  </si>
  <si>
    <t xml:space="preserve">Мероприятие (результат) «Проведены экспертизы жилых домов в с.п. Ваховск» (всего), в том числе: </t>
  </si>
  <si>
    <t>2.2.1</t>
  </si>
  <si>
    <t>Мероприятие (результат) «Выполнено строительство объекта: «Инженерные сети участка частной застройки (2 очередь) в пгт. Излучинск» (всего), в том числе: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</si>
  <si>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</si>
  <si>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</si>
  <si>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</si>
  <si>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</si>
  <si>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</si>
  <si>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</si>
  <si>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</si>
  <si>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</si>
  <si>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</si>
  <si>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Мероприятие (результат) «Выполнены работы по постановки на кадастровый учет и технической инвентаризации объекта: «Сети теплоснабжения (по ул. Таежная, ул. Лесная) в п. Аган Нижневартовского района» (строительство для подключения жилых домов к сетям ТВС по по ул. Таежная, ул. Лесная)» (всего), в том числе:</t>
  </si>
  <si>
    <t>Мероприятие (результат) «Выполнено строительство объекта: «Централизованные сети водоснабжения в д. Вата» (всего), в том числе:</t>
  </si>
  <si>
    <t>Мероприятие (результат) «Выполнены работы по постановки на кадастровый учет и технической инвентаризации объекта: «Сети тепловодоснабжения  в с. Покур Нижневартовского района» (1 этап – ул. Советская; 2 этап – ул. Совхозная)» (всего), в том числе:</t>
  </si>
  <si>
    <t>Мероприятие (результат) «Выполнено подведение центрального тепловодоснабжения к границе земельного участка жилого дома по ул.Советская, д.7 в с. Покур Нижневартовского района» (всего), в том числе:</t>
  </si>
  <si>
    <t>Мероприятие (результат) «Выполнены работы по постановки на кадастровый учет и технической инвентаризации объекта: «Сети тепловодоснабжения в c.п. Зайцева Речка Нижневартовского района» (1этап-ул. Октябрьская; 2- этап ул. Гагарина, ул. Центральная; 3 этап-ул. Центральная ул. Октябрьская)» (всего), в том числе:</t>
  </si>
  <si>
    <t>Мероприятие (результат) «Выполнено подключение строящегося дома к сетям ТВС по ул. Пролетарская д.12 в п.Зайцева Речка» (всего), в том числе:</t>
  </si>
  <si>
    <t xml:space="preserve"> Мероприятие (результат) «Выполнено проектирование объекта капитального строительства: «Резервуар нефтепродуктов в селе Покур» (всего), в том числе:</t>
  </si>
  <si>
    <t>Мероприятие (результат) «Выполнены работы по постановки на кадастровый учет и технической инвентаризации объекта: «Сети тепловодоснабжения» в поселке Аган» (всего), в том числе:</t>
  </si>
  <si>
    <t>Мероприятие (результат) «Выполнено проектирование объекта капитального строительства: «Котельная, сети газоснабжения в селе Большетархово Нижневартовского района»» (всего), в том числе:</t>
  </si>
  <si>
    <t>5.2.3</t>
  </si>
  <si>
    <t>5.2.4</t>
  </si>
  <si>
    <t xml:space="preserve"> Мероприятие (результат) «Выполнен капитальный ремонт с заменой сетей тепловодоснабжения: «Сети тепловодоснабжения п. Ваховск» (от ул. Таёжная до ул. Школьная, д. 20; врезки по ул. Молодежная, д. 10, ул. Зеленая д. 1А, ул. Зеленая д. 4)» (всего), в том числе:</t>
  </si>
  <si>
    <t>Мероприятие (результат) «Выполнен капитальный ремонт с заменой сетей тепловодоснабжения: «Сети тепловодоснабжения с. Ларьяк Нижневартовского района» (ул. Кербунова, д. 23А, от ул. Кербунова, д. 26 до котельной (сборный коллектор); ул.Кербунова от д. 26 до д. 28)» (всего), в том числе:</t>
  </si>
  <si>
    <t>Мероприятие (результат) «Выполнены мероприятия по благоустройству Монумента героям Гражданской войны в с. Покур» (всего) , в том числе:</t>
  </si>
  <si>
    <t>8.2.1</t>
  </si>
  <si>
    <t>2.3.3.</t>
  </si>
  <si>
    <t>Мероприятие (результат) «Освобождены земельные участки, планируемые для жилищного строительства и комплекса мероприятий по формированию земельных участков для индивидуального жилищного строительства» (всего), в том числе:</t>
  </si>
  <si>
    <t>Снос зданий в пгт. Новоаганск по ул. Озерная, 76; ул. Первомайская, 8; ул. Техснаб, 32; в с. Варьеган по ул. Айваседа Мэру, 21; ул. Набережная, 11; ул. Школьная, 6; ул. Школьная, 16</t>
  </si>
  <si>
    <t>2.3.3.2. Снос зданий в п. Аган по ул. Лесная, 5; ул. Рыбников, 24</t>
  </si>
  <si>
    <t>2.3.3.3. Снос здания в п. Ваховск, ул. Зеленая, 3</t>
  </si>
  <si>
    <t>2.3.3.4. Снос зданий в с. Покур по ул. Центральная, 43; ул. Советская, 12; ул. Совхозная, 7</t>
  </si>
  <si>
    <t>2.3.3.2.</t>
  </si>
  <si>
    <t>2.3.3.1.</t>
  </si>
  <si>
    <t>2.3.3.3.</t>
  </si>
  <si>
    <t>2.3.3.4.</t>
  </si>
  <si>
    <t>Администрации городских и сельских поселений района</t>
  </si>
  <si>
    <t>3.1.4</t>
  </si>
  <si>
    <t>Мероприятие (результат) «Предоставлены субсидии участникам специальной военной операции, членам их семей, состоящим на учете в качестве нуждающихся в жилых помещениях, предоставляемых по договорам социального найма, на приобретение (строительство) жилых помещений в собственность»</t>
  </si>
  <si>
    <t>Мероприятие (результат) «Выполнен капитальный ремонт с заменой сетей тепловодоснабжения: «Сети водоснабжения п. Зайцева Речка Нижневартовского района» (от ул. Лесная, д. 3 до ул. Почтовая, д. 12)»</t>
  </si>
  <si>
    <t>5.2.5.</t>
  </si>
  <si>
    <t>Мероприятие (результат) «Выполнен капитальный ремонт с заменой сетей тепловодоснабжения: «Сети тепловодоснабжения с. Охтеурье Нижневартовского района» (от ул. Летная, д. 1 до ул. Центральная, д. 4; врезки к жилым домам по ул. Летная, ул. Новая; от пер. Причальный, д. 3 до ул. Центральная, д. 23; от ул. Цветочная, д. 11 до ул. Набережная, д. 16)»</t>
  </si>
  <si>
    <t>5.2.6.</t>
  </si>
  <si>
    <t>Мероприятие (результат) «Выполнен капитальный ремонт с заменой сетей тепловодоснабжения: «Сети теплоснабжения с. Покур Нижневартовского района» (ул. Центральная от д. 15 до д. 17; ул. Новая от д. 16 до д. 23)»</t>
  </si>
  <si>
    <t>5.2.7.</t>
  </si>
  <si>
    <t xml:space="preserve">Мероприятие (результат) «Выполнены работы по капитальному ремонту системы теплоснабжения в котельной п. Ларьяк Нижневартовского района» </t>
  </si>
  <si>
    <t>5.2.8.</t>
  </si>
  <si>
    <t xml:space="preserve">Мероприятие (результат) «Выполнены работы по капитальному ремонту системы теплоснабжения в котельной п. Зайцева Речка Нижневартовского района» </t>
  </si>
  <si>
    <t>5.2.9.</t>
  </si>
  <si>
    <t xml:space="preserve">Мероприятие (результат) «Выполнены работы по капитальному ремонту (с заменой) насосного оборудования в котельной с. Охтеурье Нижневартовского района» </t>
  </si>
  <si>
    <t>5.2.10.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</si>
</sst>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#,##0.000_ ;\-#,##0.000\ 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0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8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vertical="center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5" fillId="0" borderId="1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30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3" fillId="0" borderId="0" xfId="3" applyFont="1" applyFill="1"/>
    <xf numFmtId="49" fontId="3" fillId="0" borderId="0" xfId="3" applyNumberFormat="1" applyFont="1" applyFill="1"/>
    <xf numFmtId="0" fontId="29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right" vertical="center" wrapText="1"/>
    </xf>
    <xf numFmtId="0" fontId="23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0" fontId="3" fillId="0" borderId="0" xfId="0" applyFont="1" applyFill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4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3" fontId="19" fillId="0" borderId="32" xfId="0" applyNumberFormat="1" applyFont="1" applyBorder="1" applyAlignment="1" applyProtection="1">
      <alignment horizontal="center" vertical="top" wrapText="1"/>
      <protection locked="0"/>
    </xf>
    <xf numFmtId="170" fontId="19" fillId="0" borderId="5" xfId="2" applyNumberFormat="1" applyFont="1" applyBorder="1" applyAlignment="1">
      <alignment horizontal="center" vertical="top" wrapText="1"/>
    </xf>
    <xf numFmtId="171" fontId="19" fillId="0" borderId="35" xfId="2" applyNumberFormat="1" applyFont="1" applyBorder="1" applyAlignment="1">
      <alignment horizontal="center" vertical="top" wrapText="1"/>
    </xf>
    <xf numFmtId="0" fontId="19" fillId="0" borderId="1" xfId="0" applyFont="1" applyBorder="1"/>
    <xf numFmtId="0" fontId="19" fillId="0" borderId="1" xfId="0" applyFont="1" applyFill="1" applyBorder="1" applyAlignment="1" applyProtection="1">
      <alignment horizontal="center" vertical="top" wrapText="1"/>
    </xf>
    <xf numFmtId="170" fontId="19" fillId="0" borderId="1" xfId="2" applyNumberFormat="1" applyFont="1" applyBorder="1" applyAlignment="1">
      <alignment horizontal="center" vertical="top" wrapText="1"/>
    </xf>
    <xf numFmtId="170" fontId="19" fillId="0" borderId="4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19" fillId="0" borderId="8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25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38" xfId="0" applyNumberFormat="1" applyFont="1" applyFill="1" applyBorder="1" applyAlignment="1" applyProtection="1">
      <alignment horizontal="left" vertical="top"/>
    </xf>
    <xf numFmtId="49" fontId="19" fillId="0" borderId="4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5" fillId="0" borderId="0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left" vertical="top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169" fontId="18" fillId="0" borderId="0" xfId="2" applyNumberFormat="1" applyFont="1" applyFill="1" applyBorder="1" applyAlignment="1" applyProtection="1">
      <alignment horizontal="right" vertical="top" wrapText="1"/>
    </xf>
    <xf numFmtId="10" fontId="19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Alignment="1" applyProtection="1">
      <alignment horizontal="right" vertical="center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8" fillId="0" borderId="2" xfId="2" applyNumberFormat="1" applyFont="1" applyFill="1" applyBorder="1" applyAlignment="1" applyProtection="1">
      <alignment horizontal="right" vertical="top" wrapText="1"/>
    </xf>
    <xf numFmtId="165" fontId="22" fillId="0" borderId="44" xfId="2" applyNumberFormat="1" applyFont="1" applyFill="1" applyBorder="1" applyAlignment="1" applyProtection="1">
      <alignment horizontal="right" vertical="top" wrapText="1"/>
    </xf>
    <xf numFmtId="165" fontId="19" fillId="0" borderId="30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165" fontId="19" fillId="0" borderId="0" xfId="2" applyNumberFormat="1" applyFont="1" applyFill="1" applyBorder="1" applyAlignment="1" applyProtection="1">
      <alignment horizontal="right" vertical="top" wrapText="1"/>
    </xf>
    <xf numFmtId="165" fontId="20" fillId="0" borderId="0" xfId="0" applyNumberFormat="1" applyFont="1" applyFill="1" applyBorder="1" applyAlignment="1" applyProtection="1">
      <alignment horizontal="left" wrapText="1"/>
    </xf>
    <xf numFmtId="165" fontId="20" fillId="0" borderId="0" xfId="0" applyNumberFormat="1" applyFont="1" applyFill="1" applyAlignment="1" applyProtection="1">
      <alignment horizontal="right" vertical="center"/>
    </xf>
    <xf numFmtId="165" fontId="0" fillId="0" borderId="0" xfId="0" applyNumberFormat="1" applyAlignment="1">
      <alignment horizontal="left" wrapText="1"/>
    </xf>
    <xf numFmtId="165" fontId="22" fillId="0" borderId="34" xfId="2" applyNumberFormat="1" applyFont="1" applyFill="1" applyBorder="1" applyAlignment="1" applyProtection="1">
      <alignment horizontal="right" vertical="top" wrapText="1"/>
    </xf>
    <xf numFmtId="0" fontId="21" fillId="0" borderId="7" xfId="0" applyFont="1" applyFill="1" applyBorder="1" applyAlignment="1">
      <alignment horizontal="left" vertical="top"/>
    </xf>
    <xf numFmtId="0" fontId="15" fillId="0" borderId="45" xfId="0" applyFont="1" applyBorder="1" applyAlignment="1">
      <alignment horizontal="justify" vertical="center" wrapText="1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3" fontId="19" fillId="0" borderId="5" xfId="0" applyNumberFormat="1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>
      <alignment horizontal="justify" vertical="center" wrapText="1"/>
    </xf>
    <xf numFmtId="0" fontId="19" fillId="0" borderId="5" xfId="0" applyFont="1" applyBorder="1"/>
    <xf numFmtId="0" fontId="19" fillId="0" borderId="5" xfId="0" applyFont="1" applyBorder="1" applyAlignment="1">
      <alignment vertical="top" wrapText="1"/>
    </xf>
    <xf numFmtId="167" fontId="19" fillId="0" borderId="5" xfId="2" applyNumberFormat="1" applyFont="1" applyBorder="1" applyAlignment="1">
      <alignment horizontal="center" vertical="top" wrapText="1"/>
    </xf>
    <xf numFmtId="171" fontId="19" fillId="0" borderId="5" xfId="2" applyNumberFormat="1" applyFont="1" applyBorder="1" applyAlignment="1">
      <alignment horizontal="center" vertical="top" wrapText="1"/>
    </xf>
    <xf numFmtId="172" fontId="19" fillId="0" borderId="5" xfId="2" applyNumberFormat="1" applyFont="1" applyBorder="1" applyAlignment="1">
      <alignment horizontal="center" vertical="top" wrapText="1"/>
    </xf>
    <xf numFmtId="167" fontId="19" fillId="0" borderId="1" xfId="2" applyNumberFormat="1" applyFont="1" applyBorder="1" applyAlignment="1">
      <alignment horizontal="center" vertical="top" wrapText="1"/>
    </xf>
    <xf numFmtId="172" fontId="19" fillId="0" borderId="1" xfId="2" applyNumberFormat="1" applyFont="1" applyBorder="1" applyAlignment="1">
      <alignment horizontal="center" vertical="top" wrapText="1"/>
    </xf>
    <xf numFmtId="0" fontId="15" fillId="0" borderId="46" xfId="0" applyFont="1" applyBorder="1" applyAlignment="1">
      <alignment horizontal="justify" vertical="center" wrapText="1"/>
    </xf>
    <xf numFmtId="3" fontId="19" fillId="0" borderId="19" xfId="0" applyNumberFormat="1" applyFont="1" applyBorder="1" applyAlignment="1" applyProtection="1">
      <alignment horizontal="center" vertical="top" wrapText="1"/>
      <protection locked="0"/>
    </xf>
    <xf numFmtId="171" fontId="19" fillId="0" borderId="3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5" fontId="21" fillId="0" borderId="7" xfId="0" applyNumberFormat="1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0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left" vertical="top" wrapText="1"/>
    </xf>
    <xf numFmtId="2" fontId="19" fillId="0" borderId="47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48" xfId="2" applyNumberFormat="1" applyFont="1" applyFill="1" applyBorder="1" applyAlignment="1" applyProtection="1">
      <alignment horizontal="right" vertical="top" wrapText="1"/>
    </xf>
    <xf numFmtId="2" fontId="19" fillId="0" borderId="49" xfId="2" applyNumberFormat="1" applyFont="1" applyFill="1" applyBorder="1" applyAlignment="1" applyProtection="1">
      <alignment horizontal="right" vertical="top" wrapText="1"/>
    </xf>
    <xf numFmtId="169" fontId="22" fillId="0" borderId="2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0" fontId="16" fillId="0" borderId="1" xfId="3" applyFont="1" applyFill="1" applyBorder="1" applyAlignment="1">
      <alignment horizontal="center" vertical="center"/>
    </xf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/>
    <xf numFmtId="0" fontId="16" fillId="0" borderId="0" xfId="3" applyFont="1" applyFill="1" applyBorder="1"/>
    <xf numFmtId="165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9" fontId="18" fillId="0" borderId="1" xfId="7" applyFont="1" applyFill="1" applyBorder="1" applyAlignment="1" applyProtection="1">
      <alignment horizontal="righ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10" fontId="19" fillId="0" borderId="5" xfId="2" applyNumberFormat="1" applyFont="1" applyBorder="1" applyAlignment="1">
      <alignment horizontal="center" vertical="top" wrapText="1"/>
    </xf>
    <xf numFmtId="9" fontId="19" fillId="0" borderId="1" xfId="2" applyNumberFormat="1" applyFont="1" applyBorder="1" applyAlignment="1">
      <alignment horizontal="center" vertical="top" wrapText="1"/>
    </xf>
    <xf numFmtId="2" fontId="19" fillId="0" borderId="30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5" fillId="0" borderId="1" xfId="0" applyFont="1" applyBorder="1" applyAlignment="1">
      <alignment vertical="top" wrapText="1"/>
    </xf>
    <xf numFmtId="165" fontId="19" fillId="0" borderId="1" xfId="0" applyNumberFormat="1" applyFont="1" applyFill="1" applyBorder="1" applyAlignment="1" applyProtection="1">
      <alignment vertical="top" wrapText="1"/>
    </xf>
    <xf numFmtId="0" fontId="15" fillId="0" borderId="1" xfId="0" applyFont="1" applyBorder="1" applyAlignment="1">
      <alignment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65" fontId="18" fillId="0" borderId="36" xfId="0" applyNumberFormat="1" applyFont="1" applyFill="1" applyBorder="1" applyAlignment="1" applyProtection="1">
      <alignment horizontal="center" vertical="top" wrapText="1"/>
    </xf>
    <xf numFmtId="165" fontId="18" fillId="0" borderId="30" xfId="0" applyNumberFormat="1" applyFont="1" applyFill="1" applyBorder="1" applyAlignment="1" applyProtection="1">
      <alignment horizontal="center" vertical="top" wrapText="1"/>
    </xf>
    <xf numFmtId="165" fontId="18" fillId="0" borderId="9" xfId="0" applyNumberFormat="1" applyFont="1" applyFill="1" applyBorder="1" applyAlignment="1" applyProtection="1">
      <alignment horizontal="center" vertical="top" wrapText="1"/>
    </xf>
    <xf numFmtId="165" fontId="18" fillId="0" borderId="15" xfId="0" applyNumberFormat="1" applyFont="1" applyFill="1" applyBorder="1" applyAlignment="1" applyProtection="1">
      <alignment horizontal="center" vertical="top" wrapText="1"/>
    </xf>
    <xf numFmtId="165" fontId="18" fillId="0" borderId="35" xfId="0" applyNumberFormat="1" applyFont="1" applyFill="1" applyBorder="1" applyAlignment="1" applyProtection="1">
      <alignment horizontal="center" vertical="top" wrapText="1"/>
    </xf>
    <xf numFmtId="165" fontId="18" fillId="0" borderId="3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9" xfId="0" applyFont="1" applyFill="1" applyBorder="1" applyAlignment="1" applyProtection="1">
      <alignment horizontal="center" vertical="center"/>
    </xf>
    <xf numFmtId="165" fontId="19" fillId="0" borderId="10" xfId="0" applyNumberFormat="1" applyFont="1" applyFill="1" applyBorder="1" applyAlignment="1" applyProtection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center" vertical="top" wrapText="1"/>
    </xf>
    <xf numFmtId="165" fontId="19" fillId="0" borderId="5" xfId="0" applyNumberFormat="1" applyFont="1" applyFill="1" applyBorder="1" applyAlignment="1" applyProtection="1">
      <alignment horizontal="center" vertical="top" wrapText="1"/>
    </xf>
    <xf numFmtId="165" fontId="19" fillId="0" borderId="28" xfId="0" applyNumberFormat="1" applyFont="1" applyFill="1" applyBorder="1" applyAlignment="1" applyProtection="1">
      <alignment horizontal="left" vertical="top" wrapText="1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9" fillId="0" borderId="36" xfId="0" applyFont="1" applyFill="1" applyBorder="1" applyAlignment="1" applyProtection="1">
      <alignment horizontal="left" vertical="top" wrapText="1"/>
    </xf>
    <xf numFmtId="0" fontId="0" fillId="0" borderId="29" xfId="0" applyFill="1" applyBorder="1"/>
    <xf numFmtId="0" fontId="0" fillId="0" borderId="30" xfId="0" applyFill="1" applyBorder="1"/>
    <xf numFmtId="0" fontId="0" fillId="0" borderId="9" xfId="0" applyFill="1" applyBorder="1"/>
    <xf numFmtId="0" fontId="0" fillId="0" borderId="0" xfId="0" applyFill="1"/>
    <xf numFmtId="0" fontId="0" fillId="0" borderId="15" xfId="0" applyFill="1" applyBorder="1"/>
    <xf numFmtId="0" fontId="21" fillId="0" borderId="1" xfId="0" applyFont="1" applyBorder="1" applyAlignment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22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left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0" fillId="0" borderId="20" xfId="0" applyFill="1" applyBorder="1"/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40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0" fillId="0" borderId="8" xfId="0" applyBorder="1"/>
    <xf numFmtId="0" fontId="23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165" fontId="19" fillId="3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31" xfId="0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center" vertical="top" wrapText="1"/>
      <protection locked="0"/>
    </xf>
    <xf numFmtId="0" fontId="19" fillId="0" borderId="35" xfId="0" applyFont="1" applyBorder="1" applyAlignment="1" applyProtection="1">
      <alignment horizontal="center" vertical="top" wrapText="1"/>
      <protection locked="0"/>
    </xf>
    <xf numFmtId="0" fontId="19" fillId="0" borderId="6" xfId="0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>
      <alignment vertical="top" wrapText="1"/>
    </xf>
    <xf numFmtId="0" fontId="21" fillId="0" borderId="8" xfId="0" applyFont="1" applyBorder="1" applyAlignment="1">
      <alignment vertical="top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/>
    </xf>
    <xf numFmtId="0" fontId="27" fillId="0" borderId="10" xfId="3" applyFont="1" applyFill="1" applyBorder="1" applyAlignment="1">
      <alignment vertical="center" wrapText="1"/>
    </xf>
    <xf numFmtId="0" fontId="33" fillId="0" borderId="8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2" fontId="16" fillId="0" borderId="10" xfId="3" applyNumberFormat="1" applyFont="1" applyFill="1" applyBorder="1" applyAlignment="1">
      <alignment horizontal="center" vertical="center" wrapText="1"/>
    </xf>
    <xf numFmtId="2" fontId="16" fillId="0" borderId="8" xfId="3" applyNumberFormat="1" applyFont="1" applyFill="1" applyBorder="1" applyAlignment="1">
      <alignment horizontal="center" vertical="center" wrapText="1"/>
    </xf>
    <xf numFmtId="2" fontId="16" fillId="0" borderId="5" xfId="3" applyNumberFormat="1" applyFont="1" applyFill="1" applyBorder="1" applyAlignment="1">
      <alignment horizontal="center" vertical="center" wrapText="1"/>
    </xf>
    <xf numFmtId="1" fontId="16" fillId="0" borderId="10" xfId="3" applyNumberFormat="1" applyFont="1" applyFill="1" applyBorder="1" applyAlignment="1">
      <alignment horizontal="center" vertical="center" wrapText="1"/>
    </xf>
    <xf numFmtId="1" fontId="16" fillId="0" borderId="5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3" fontId="20" fillId="0" borderId="0" xfId="6" applyNumberFormat="1" applyFont="1" applyAlignment="1">
      <alignment horizontal="left" vertical="center" wrapText="1"/>
    </xf>
    <xf numFmtId="0" fontId="27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0" xfId="3" applyFont="1" applyFill="1" applyBorder="1" applyAlignment="1">
      <alignment horizontal="left" vertical="top" wrapText="1"/>
    </xf>
    <xf numFmtId="0" fontId="16" fillId="0" borderId="5" xfId="3" applyFont="1" applyFill="1" applyBorder="1" applyAlignment="1">
      <alignment horizontal="left" vertical="top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6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top" wrapText="1"/>
    </xf>
    <xf numFmtId="0" fontId="6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left" vertical="top" wrapText="1"/>
    </xf>
    <xf numFmtId="49" fontId="16" fillId="0" borderId="30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/>
    </xf>
    <xf numFmtId="1" fontId="16" fillId="0" borderId="1" xfId="3" applyNumberFormat="1" applyFont="1" applyFill="1" applyBorder="1" applyAlignment="1">
      <alignment horizontal="center" vertical="center" wrapText="1"/>
    </xf>
    <xf numFmtId="9" fontId="16" fillId="0" borderId="1" xfId="7" applyFont="1" applyFill="1" applyBorder="1" applyAlignment="1">
      <alignment horizontal="center" vertical="center" wrapText="1"/>
    </xf>
    <xf numFmtId="170" fontId="19" fillId="0" borderId="3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3" fontId="19" fillId="0" borderId="27" xfId="0" applyNumberFormat="1" applyFont="1" applyBorder="1" applyAlignment="1" applyProtection="1">
      <alignment horizontal="center" vertical="top" wrapText="1"/>
      <protection locked="0"/>
    </xf>
    <xf numFmtId="0" fontId="19" fillId="0" borderId="36" xfId="0" applyFont="1" applyBorder="1" applyAlignment="1" applyProtection="1">
      <alignment horizontal="center" vertical="top" wrapText="1"/>
      <protection locked="0"/>
    </xf>
    <xf numFmtId="171" fontId="19" fillId="0" borderId="1" xfId="2" applyNumberFormat="1" applyFont="1" applyBorder="1" applyAlignment="1">
      <alignment horizontal="center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0" fontId="27" fillId="0" borderId="1" xfId="3" applyFont="1" applyFill="1" applyBorder="1" applyAlignment="1">
      <alignment vertical="center"/>
    </xf>
  </cellXfs>
  <cellStyles count="8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Процентный" xfId="7" builtinId="5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\GIS\&#1048;&#1057;&#1054;&#1043;&#1044;_&#1054;&#1051;&#1044;\&#1041;&#1083;&#1072;&#1075;&#8203;&#1086;&#1091;&#1089;&#1090;&#8203;&#1088;&#1086;&#1081;&#1089;&#8203;&#1090;&#1074;&#1086;\&#1052;&#1091;&#1085;&#1080;&#1094;&#1080;&#1087;&#1072;&#1083;&#1100;&#1085;&#1072;&#1103;%20&#1087;&#1088;&#1086;&#1075;&#1088;&#1072;&#1084;&#1084;&#1072;\&#1054;&#1090;&#1095;&#1077;&#1090;&#1099;\&#1075;&#1088;&#1072;&#1092;&#1080;&#1082;%20&#1085;&#1072;%2001.01.2023\&#1043;&#1088;&#1072;&#1092;&#1080;&#1082;%20%20&#1085;&#1072;%2001.01.2023%20(&#1092;&#1082;&#1075;&#108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подпрограммам"/>
      <sheetName val="оценка эффективности"/>
      <sheetName val="Выполнение работ"/>
      <sheetName val="Финансирование "/>
      <sheetName val="Показатели"/>
      <sheetName val="Национальные проекты"/>
    </sheetNames>
    <sheetDataSet>
      <sheetData sheetId="0"/>
      <sheetData sheetId="1"/>
      <sheetData sheetId="2"/>
      <sheetData sheetId="3"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77" t="s">
        <v>39</v>
      </c>
      <c r="B1" s="278"/>
      <c r="C1" s="279" t="s">
        <v>40</v>
      </c>
      <c r="D1" s="271" t="s">
        <v>44</v>
      </c>
      <c r="E1" s="272"/>
      <c r="F1" s="273"/>
      <c r="G1" s="271" t="s">
        <v>17</v>
      </c>
      <c r="H1" s="272"/>
      <c r="I1" s="273"/>
      <c r="J1" s="271" t="s">
        <v>18</v>
      </c>
      <c r="K1" s="272"/>
      <c r="L1" s="273"/>
      <c r="M1" s="271" t="s">
        <v>22</v>
      </c>
      <c r="N1" s="272"/>
      <c r="O1" s="273"/>
      <c r="P1" s="274" t="s">
        <v>23</v>
      </c>
      <c r="Q1" s="275"/>
      <c r="R1" s="271" t="s">
        <v>24</v>
      </c>
      <c r="S1" s="272"/>
      <c r="T1" s="273"/>
      <c r="U1" s="271" t="s">
        <v>25</v>
      </c>
      <c r="V1" s="272"/>
      <c r="W1" s="273"/>
      <c r="X1" s="274" t="s">
        <v>26</v>
      </c>
      <c r="Y1" s="276"/>
      <c r="Z1" s="275"/>
      <c r="AA1" s="274" t="s">
        <v>27</v>
      </c>
      <c r="AB1" s="275"/>
      <c r="AC1" s="271" t="s">
        <v>28</v>
      </c>
      <c r="AD1" s="272"/>
      <c r="AE1" s="273"/>
      <c r="AF1" s="271" t="s">
        <v>29</v>
      </c>
      <c r="AG1" s="272"/>
      <c r="AH1" s="273"/>
      <c r="AI1" s="271" t="s">
        <v>30</v>
      </c>
      <c r="AJ1" s="272"/>
      <c r="AK1" s="273"/>
      <c r="AL1" s="274" t="s">
        <v>31</v>
      </c>
      <c r="AM1" s="275"/>
      <c r="AN1" s="271" t="s">
        <v>32</v>
      </c>
      <c r="AO1" s="272"/>
      <c r="AP1" s="273"/>
      <c r="AQ1" s="271" t="s">
        <v>33</v>
      </c>
      <c r="AR1" s="272"/>
      <c r="AS1" s="273"/>
      <c r="AT1" s="271" t="s">
        <v>34</v>
      </c>
      <c r="AU1" s="272"/>
      <c r="AV1" s="273"/>
    </row>
    <row r="2" spans="1:48" ht="39" customHeight="1">
      <c r="A2" s="278"/>
      <c r="B2" s="278"/>
      <c r="C2" s="279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79" t="s">
        <v>82</v>
      </c>
      <c r="B3" s="27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79"/>
      <c r="B4" s="27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9"/>
      <c r="B5" s="27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9"/>
      <c r="B6" s="27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9"/>
      <c r="B7" s="279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9"/>
      <c r="B8" s="27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9"/>
      <c r="B9" s="279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0" t="s">
        <v>57</v>
      </c>
      <c r="B1" s="280"/>
      <c r="C1" s="280"/>
      <c r="D1" s="280"/>
      <c r="E1" s="280"/>
    </row>
    <row r="2" spans="1:5">
      <c r="A2" s="12"/>
      <c r="B2" s="12"/>
      <c r="C2" s="12"/>
      <c r="D2" s="12"/>
      <c r="E2" s="12"/>
    </row>
    <row r="3" spans="1:5">
      <c r="A3" s="281" t="s">
        <v>129</v>
      </c>
      <c r="B3" s="281"/>
      <c r="C3" s="281"/>
      <c r="D3" s="281"/>
      <c r="E3" s="281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82" t="s">
        <v>78</v>
      </c>
      <c r="B26" s="282"/>
      <c r="C26" s="282"/>
      <c r="D26" s="282"/>
      <c r="E26" s="282"/>
    </row>
    <row r="27" spans="1:5">
      <c r="A27" s="28"/>
      <c r="B27" s="28"/>
      <c r="C27" s="28"/>
      <c r="D27" s="28"/>
      <c r="E27" s="28"/>
    </row>
    <row r="28" spans="1:5">
      <c r="A28" s="282" t="s">
        <v>79</v>
      </c>
      <c r="B28" s="282"/>
      <c r="C28" s="282"/>
      <c r="D28" s="282"/>
      <c r="E28" s="282"/>
    </row>
    <row r="29" spans="1:5">
      <c r="A29" s="282"/>
      <c r="B29" s="282"/>
      <c r="C29" s="282"/>
      <c r="D29" s="282"/>
      <c r="E29" s="28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05" t="s">
        <v>45</v>
      </c>
      <c r="C3" s="30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93" t="s">
        <v>1</v>
      </c>
      <c r="B5" s="288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93"/>
      <c r="B6" s="288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93"/>
      <c r="B7" s="28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93" t="s">
        <v>3</v>
      </c>
      <c r="B8" s="288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06" t="s">
        <v>204</v>
      </c>
      <c r="N8" s="307"/>
      <c r="O8" s="308"/>
      <c r="P8" s="56"/>
      <c r="Q8" s="56"/>
    </row>
    <row r="9" spans="1:256" ht="33.950000000000003" customHeight="1">
      <c r="A9" s="293"/>
      <c r="B9" s="28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93" t="s">
        <v>4</v>
      </c>
      <c r="B10" s="288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93"/>
      <c r="B11" s="28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93" t="s">
        <v>5</v>
      </c>
      <c r="B12" s="288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93"/>
      <c r="B13" s="28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93" t="s">
        <v>9</v>
      </c>
      <c r="B14" s="288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93"/>
      <c r="B15" s="28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89"/>
      <c r="AJ16" s="289"/>
      <c r="AK16" s="289"/>
      <c r="AZ16" s="289"/>
      <c r="BA16" s="289"/>
      <c r="BB16" s="289"/>
      <c r="BQ16" s="289"/>
      <c r="BR16" s="289"/>
      <c r="BS16" s="289"/>
      <c r="CH16" s="289"/>
      <c r="CI16" s="289"/>
      <c r="CJ16" s="289"/>
      <c r="CY16" s="289"/>
      <c r="CZ16" s="289"/>
      <c r="DA16" s="289"/>
      <c r="DP16" s="289"/>
      <c r="DQ16" s="289"/>
      <c r="DR16" s="289"/>
      <c r="EG16" s="289"/>
      <c r="EH16" s="289"/>
      <c r="EI16" s="289"/>
      <c r="EX16" s="289"/>
      <c r="EY16" s="289"/>
      <c r="EZ16" s="289"/>
      <c r="FO16" s="289"/>
      <c r="FP16" s="289"/>
      <c r="FQ16" s="289"/>
      <c r="GF16" s="289"/>
      <c r="GG16" s="289"/>
      <c r="GH16" s="289"/>
      <c r="GW16" s="289"/>
      <c r="GX16" s="289"/>
      <c r="GY16" s="289"/>
      <c r="HN16" s="289"/>
      <c r="HO16" s="289"/>
      <c r="HP16" s="289"/>
      <c r="IE16" s="289"/>
      <c r="IF16" s="289"/>
      <c r="IG16" s="289"/>
      <c r="IV16" s="289"/>
    </row>
    <row r="17" spans="1:17" ht="320.25" customHeight="1">
      <c r="A17" s="293" t="s">
        <v>6</v>
      </c>
      <c r="B17" s="288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93"/>
      <c r="B18" s="28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93" t="s">
        <v>7</v>
      </c>
      <c r="B19" s="288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93"/>
      <c r="B20" s="28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93" t="s">
        <v>8</v>
      </c>
      <c r="B21" s="288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93"/>
      <c r="B22" s="28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98" t="s">
        <v>14</v>
      </c>
      <c r="B23" s="294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99"/>
      <c r="B24" s="29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97" t="s">
        <v>15</v>
      </c>
      <c r="B25" s="294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97"/>
      <c r="B26" s="29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93" t="s">
        <v>93</v>
      </c>
      <c r="B31" s="288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93"/>
      <c r="B32" s="28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93" t="s">
        <v>95</v>
      </c>
      <c r="B34" s="288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93"/>
      <c r="B35" s="28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02" t="s">
        <v>97</v>
      </c>
      <c r="B36" s="295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03"/>
      <c r="B37" s="296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93" t="s">
        <v>99</v>
      </c>
      <c r="B39" s="288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90" t="s">
        <v>246</v>
      </c>
      <c r="I39" s="291"/>
      <c r="J39" s="291"/>
      <c r="K39" s="291"/>
      <c r="L39" s="291"/>
      <c r="M39" s="291"/>
      <c r="N39" s="291"/>
      <c r="O39" s="292"/>
      <c r="P39" s="55" t="s">
        <v>188</v>
      </c>
      <c r="Q39" s="56"/>
    </row>
    <row r="40" spans="1:17" ht="39.950000000000003" customHeight="1">
      <c r="A40" s="293" t="s">
        <v>10</v>
      </c>
      <c r="B40" s="28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93" t="s">
        <v>100</v>
      </c>
      <c r="B41" s="288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93"/>
      <c r="B42" s="28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93" t="s">
        <v>102</v>
      </c>
      <c r="B43" s="288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85" t="s">
        <v>191</v>
      </c>
      <c r="H43" s="286"/>
      <c r="I43" s="286"/>
      <c r="J43" s="286"/>
      <c r="K43" s="286"/>
      <c r="L43" s="286"/>
      <c r="M43" s="286"/>
      <c r="N43" s="286"/>
      <c r="O43" s="287"/>
      <c r="P43" s="56"/>
      <c r="Q43" s="56"/>
    </row>
    <row r="44" spans="1:17" ht="39.950000000000003" customHeight="1">
      <c r="A44" s="293"/>
      <c r="B44" s="28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93" t="s">
        <v>104</v>
      </c>
      <c r="B45" s="288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93" t="s">
        <v>12</v>
      </c>
      <c r="B46" s="28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00" t="s">
        <v>107</v>
      </c>
      <c r="B47" s="295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01"/>
      <c r="B48" s="296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00" t="s">
        <v>108</v>
      </c>
      <c r="B49" s="295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01"/>
      <c r="B50" s="296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93" t="s">
        <v>110</v>
      </c>
      <c r="B51" s="288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93"/>
      <c r="B52" s="28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93" t="s">
        <v>113</v>
      </c>
      <c r="B53" s="288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93"/>
      <c r="B54" s="28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93" t="s">
        <v>114</v>
      </c>
      <c r="B55" s="288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93"/>
      <c r="B56" s="28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93" t="s">
        <v>116</v>
      </c>
      <c r="B57" s="288" t="s">
        <v>117</v>
      </c>
      <c r="C57" s="53" t="s">
        <v>20</v>
      </c>
      <c r="D57" s="93" t="s">
        <v>234</v>
      </c>
      <c r="E57" s="92"/>
      <c r="F57" s="92" t="s">
        <v>235</v>
      </c>
      <c r="G57" s="309" t="s">
        <v>232</v>
      </c>
      <c r="H57" s="309"/>
      <c r="I57" s="92" t="s">
        <v>236</v>
      </c>
      <c r="J57" s="92" t="s">
        <v>237</v>
      </c>
      <c r="K57" s="306" t="s">
        <v>238</v>
      </c>
      <c r="L57" s="307"/>
      <c r="M57" s="307"/>
      <c r="N57" s="307"/>
      <c r="O57" s="308"/>
      <c r="P57" s="88" t="s">
        <v>198</v>
      </c>
      <c r="Q57" s="56"/>
    </row>
    <row r="58" spans="1:17" ht="39.950000000000003" customHeight="1">
      <c r="A58" s="293"/>
      <c r="B58" s="28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98" t="s">
        <v>119</v>
      </c>
      <c r="B59" s="298" t="s">
        <v>118</v>
      </c>
      <c r="C59" s="298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04"/>
      <c r="B60" s="304"/>
      <c r="C60" s="30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04"/>
      <c r="B61" s="304"/>
      <c r="C61" s="299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99"/>
      <c r="B62" s="299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93" t="s">
        <v>120</v>
      </c>
      <c r="B63" s="288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93"/>
      <c r="B64" s="28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97" t="s">
        <v>122</v>
      </c>
      <c r="B65" s="294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97"/>
      <c r="B66" s="29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93" t="s">
        <v>124</v>
      </c>
      <c r="B67" s="288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93"/>
      <c r="B68" s="28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00" t="s">
        <v>126</v>
      </c>
      <c r="B69" s="295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01"/>
      <c r="B70" s="296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83" t="s">
        <v>254</v>
      </c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84" t="s">
        <v>215</v>
      </c>
      <c r="C79" s="284"/>
      <c r="D79" s="284"/>
      <c r="E79" s="28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3"/>
  <sheetViews>
    <sheetView topLeftCell="A8" zoomScale="70" zoomScaleNormal="70" zoomScaleSheetLayoutView="100" workbookViewId="0">
      <pane xSplit="7" ySplit="4" topLeftCell="H358" activePane="bottomRight" state="frozen"/>
      <selection activeCell="A8" sqref="A8"/>
      <selection pane="topRight" activeCell="H8" sqref="H8"/>
      <selection pane="bottomLeft" activeCell="A12" sqref="A12"/>
      <selection pane="bottomRight" activeCell="L371" sqref="L371"/>
    </sheetView>
  </sheetViews>
  <sheetFormatPr defaultColWidth="9.140625" defaultRowHeight="12.75"/>
  <cols>
    <col min="1" max="1" width="8" style="100" customWidth="1"/>
    <col min="2" max="2" width="35.42578125" style="100" customWidth="1"/>
    <col min="3" max="3" width="16.28515625" style="100" customWidth="1"/>
    <col min="4" max="4" width="20.7109375" style="104" customWidth="1"/>
    <col min="5" max="5" width="21.5703125" style="215" customWidth="1"/>
    <col min="6" max="6" width="15" style="215" customWidth="1"/>
    <col min="7" max="7" width="9.7109375" style="105" customWidth="1"/>
    <col min="8" max="8" width="12.28515625" style="100" customWidth="1"/>
    <col min="9" max="9" width="12.5703125" style="100" customWidth="1"/>
    <col min="10" max="10" width="6" style="100" customWidth="1"/>
    <col min="11" max="11" width="12.85546875" style="100" customWidth="1"/>
    <col min="12" max="12" width="15.85546875" style="100" customWidth="1"/>
    <col min="13" max="13" width="10" style="100" customWidth="1"/>
    <col min="14" max="14" width="11.5703125" style="100" customWidth="1"/>
    <col min="15" max="15" width="11.140625" style="100" customWidth="1"/>
    <col min="16" max="16" width="10.140625" style="100" customWidth="1"/>
    <col min="17" max="17" width="17.5703125" style="100" customWidth="1"/>
    <col min="18" max="18" width="11.28515625" style="100" customWidth="1"/>
    <col min="19" max="19" width="10.85546875" style="100" customWidth="1"/>
    <col min="20" max="20" width="11.42578125" style="100" customWidth="1"/>
    <col min="21" max="21" width="8.140625" style="100" customWidth="1"/>
    <col min="22" max="22" width="6.85546875" style="100" customWidth="1"/>
    <col min="23" max="23" width="13.5703125" style="100" customWidth="1"/>
    <col min="24" max="24" width="7.7109375" style="100" customWidth="1"/>
    <col min="25" max="25" width="7" style="100" customWidth="1"/>
    <col min="26" max="26" width="11.5703125" style="100" customWidth="1"/>
    <col min="27" max="27" width="5.85546875" style="100" customWidth="1"/>
    <col min="28" max="28" width="6.85546875" style="100" customWidth="1"/>
    <col min="29" max="29" width="13.140625" style="100" customWidth="1"/>
    <col min="30" max="30" width="5.5703125" style="100" customWidth="1"/>
    <col min="31" max="31" width="7.5703125" style="100" customWidth="1"/>
    <col min="32" max="32" width="11.140625" style="100" customWidth="1"/>
    <col min="33" max="33" width="6" style="100" customWidth="1"/>
    <col min="34" max="34" width="8.7109375" style="100" customWidth="1"/>
    <col min="35" max="35" width="11.140625" style="100" customWidth="1"/>
    <col min="36" max="36" width="8" style="100" customWidth="1"/>
    <col min="37" max="37" width="6.85546875" style="100" customWidth="1"/>
    <col min="38" max="38" width="12.5703125" style="100" customWidth="1"/>
    <col min="39" max="39" width="5" style="100" customWidth="1"/>
    <col min="40" max="40" width="7.140625" style="100" customWidth="1"/>
    <col min="41" max="41" width="14.28515625" style="100" customWidth="1"/>
    <col min="42" max="42" width="8.7109375" style="100" customWidth="1"/>
    <col min="43" max="43" width="5.7109375" style="100" customWidth="1"/>
    <col min="44" max="44" width="26.140625" style="95" customWidth="1"/>
    <col min="45" max="16384" width="9.140625" style="95"/>
  </cols>
  <sheetData>
    <row r="1" spans="1:44" ht="144" customHeight="1">
      <c r="AN1" s="179"/>
      <c r="AO1" s="179"/>
      <c r="AP1" s="372" t="s">
        <v>317</v>
      </c>
      <c r="AQ1" s="373"/>
      <c r="AR1" s="373"/>
    </row>
    <row r="2" spans="1:44" ht="18.75">
      <c r="AR2" s="134" t="s">
        <v>271</v>
      </c>
    </row>
    <row r="3" spans="1:44" s="107" customFormat="1" ht="24" customHeight="1">
      <c r="A3" s="381" t="s">
        <v>305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</row>
    <row r="4" spans="1:44" s="96" customFormat="1" ht="17.25" customHeight="1">
      <c r="A4" s="382" t="s">
        <v>445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</row>
    <row r="5" spans="1:44" s="97" customFormat="1" ht="24" customHeight="1">
      <c r="A5" s="383" t="s">
        <v>262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</row>
    <row r="6" spans="1:44" s="97" customFormat="1" ht="24" customHeight="1">
      <c r="A6" s="346" t="s">
        <v>304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175"/>
      <c r="AK6" s="175"/>
      <c r="AL6" s="175"/>
      <c r="AM6" s="175"/>
      <c r="AN6" s="175"/>
      <c r="AO6" s="175"/>
      <c r="AP6" s="175"/>
      <c r="AQ6" s="175"/>
      <c r="AR6" s="175"/>
    </row>
    <row r="7" spans="1:44" ht="13.5" thickBot="1">
      <c r="A7" s="384"/>
      <c r="B7" s="384"/>
      <c r="C7" s="384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109"/>
      <c r="AK7" s="109"/>
      <c r="AL7" s="95"/>
      <c r="AM7" s="95"/>
      <c r="AN7" s="95"/>
      <c r="AO7" s="95"/>
      <c r="AP7" s="95"/>
      <c r="AQ7" s="95"/>
      <c r="AR7" s="98" t="s">
        <v>257</v>
      </c>
    </row>
    <row r="8" spans="1:44" ht="15" customHeight="1">
      <c r="A8" s="363" t="s">
        <v>0</v>
      </c>
      <c r="B8" s="366" t="s">
        <v>314</v>
      </c>
      <c r="C8" s="366" t="s">
        <v>259</v>
      </c>
      <c r="D8" s="325" t="s">
        <v>40</v>
      </c>
      <c r="E8" s="325" t="s">
        <v>256</v>
      </c>
      <c r="F8" s="325"/>
      <c r="G8" s="325"/>
      <c r="H8" s="314" t="s">
        <v>255</v>
      </c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69" t="s">
        <v>298</v>
      </c>
    </row>
    <row r="9" spans="1:44" ht="28.5" customHeight="1">
      <c r="A9" s="364"/>
      <c r="B9" s="367"/>
      <c r="C9" s="367"/>
      <c r="D9" s="325"/>
      <c r="E9" s="325" t="s">
        <v>319</v>
      </c>
      <c r="F9" s="325" t="s">
        <v>277</v>
      </c>
      <c r="G9" s="355" t="s">
        <v>19</v>
      </c>
      <c r="H9" s="314" t="s">
        <v>17</v>
      </c>
      <c r="I9" s="314"/>
      <c r="J9" s="314"/>
      <c r="K9" s="314" t="s">
        <v>18</v>
      </c>
      <c r="L9" s="314"/>
      <c r="M9" s="314"/>
      <c r="N9" s="314" t="s">
        <v>22</v>
      </c>
      <c r="O9" s="314"/>
      <c r="P9" s="314"/>
      <c r="Q9" s="314" t="s">
        <v>24</v>
      </c>
      <c r="R9" s="314"/>
      <c r="S9" s="314"/>
      <c r="T9" s="314" t="s">
        <v>25</v>
      </c>
      <c r="U9" s="314"/>
      <c r="V9" s="314"/>
      <c r="W9" s="314" t="s">
        <v>26</v>
      </c>
      <c r="X9" s="314"/>
      <c r="Y9" s="314"/>
      <c r="Z9" s="314" t="s">
        <v>28</v>
      </c>
      <c r="AA9" s="314"/>
      <c r="AB9" s="354"/>
      <c r="AC9" s="314" t="s">
        <v>29</v>
      </c>
      <c r="AD9" s="314"/>
      <c r="AE9" s="354"/>
      <c r="AF9" s="314" t="s">
        <v>30</v>
      </c>
      <c r="AG9" s="314"/>
      <c r="AH9" s="354"/>
      <c r="AI9" s="314" t="s">
        <v>32</v>
      </c>
      <c r="AJ9" s="314"/>
      <c r="AK9" s="354"/>
      <c r="AL9" s="314" t="s">
        <v>33</v>
      </c>
      <c r="AM9" s="314"/>
      <c r="AN9" s="354"/>
      <c r="AO9" s="314" t="s">
        <v>34</v>
      </c>
      <c r="AP9" s="314"/>
      <c r="AQ9" s="314"/>
      <c r="AR9" s="370"/>
    </row>
    <row r="10" spans="1:44" ht="40.9" customHeight="1">
      <c r="A10" s="365"/>
      <c r="B10" s="368"/>
      <c r="C10" s="368"/>
      <c r="D10" s="325"/>
      <c r="E10" s="325"/>
      <c r="F10" s="325"/>
      <c r="G10" s="355"/>
      <c r="H10" s="200" t="s">
        <v>20</v>
      </c>
      <c r="I10" s="200" t="s">
        <v>21</v>
      </c>
      <c r="J10" s="205" t="s">
        <v>19</v>
      </c>
      <c r="K10" s="200" t="s">
        <v>20</v>
      </c>
      <c r="L10" s="200" t="s">
        <v>21</v>
      </c>
      <c r="M10" s="205" t="s">
        <v>19</v>
      </c>
      <c r="N10" s="200" t="s">
        <v>20</v>
      </c>
      <c r="O10" s="200" t="s">
        <v>21</v>
      </c>
      <c r="P10" s="205" t="s">
        <v>19</v>
      </c>
      <c r="Q10" s="200" t="s">
        <v>20</v>
      </c>
      <c r="R10" s="200" t="s">
        <v>21</v>
      </c>
      <c r="S10" s="205" t="s">
        <v>19</v>
      </c>
      <c r="T10" s="200" t="s">
        <v>20</v>
      </c>
      <c r="U10" s="200" t="s">
        <v>21</v>
      </c>
      <c r="V10" s="205" t="s">
        <v>19</v>
      </c>
      <c r="W10" s="200" t="s">
        <v>20</v>
      </c>
      <c r="X10" s="200" t="s">
        <v>21</v>
      </c>
      <c r="Y10" s="205" t="s">
        <v>19</v>
      </c>
      <c r="Z10" s="200" t="s">
        <v>20</v>
      </c>
      <c r="AA10" s="200" t="s">
        <v>21</v>
      </c>
      <c r="AB10" s="205" t="s">
        <v>19</v>
      </c>
      <c r="AC10" s="200" t="s">
        <v>20</v>
      </c>
      <c r="AD10" s="200" t="s">
        <v>21</v>
      </c>
      <c r="AE10" s="205" t="s">
        <v>19</v>
      </c>
      <c r="AF10" s="200" t="s">
        <v>20</v>
      </c>
      <c r="AG10" s="200" t="s">
        <v>21</v>
      </c>
      <c r="AH10" s="205" t="s">
        <v>19</v>
      </c>
      <c r="AI10" s="200" t="s">
        <v>20</v>
      </c>
      <c r="AJ10" s="200" t="s">
        <v>21</v>
      </c>
      <c r="AK10" s="205" t="s">
        <v>19</v>
      </c>
      <c r="AL10" s="200" t="s">
        <v>20</v>
      </c>
      <c r="AM10" s="200" t="s">
        <v>21</v>
      </c>
      <c r="AN10" s="205" t="s">
        <v>19</v>
      </c>
      <c r="AO10" s="200" t="s">
        <v>20</v>
      </c>
      <c r="AP10" s="200" t="s">
        <v>21</v>
      </c>
      <c r="AQ10" s="205" t="s">
        <v>19</v>
      </c>
      <c r="AR10" s="371"/>
    </row>
    <row r="11" spans="1:44" s="99" customFormat="1" ht="16.5" thickBot="1">
      <c r="A11" s="121">
        <v>1</v>
      </c>
      <c r="B11" s="122">
        <v>2</v>
      </c>
      <c r="C11" s="122">
        <v>3</v>
      </c>
      <c r="D11" s="206">
        <v>4</v>
      </c>
      <c r="E11" s="207">
        <v>5</v>
      </c>
      <c r="F11" s="207">
        <v>6</v>
      </c>
      <c r="G11" s="207">
        <v>7</v>
      </c>
      <c r="H11" s="206">
        <v>8</v>
      </c>
      <c r="I11" s="206">
        <v>9</v>
      </c>
      <c r="J11" s="207">
        <v>10</v>
      </c>
      <c r="K11" s="206">
        <v>11</v>
      </c>
      <c r="L11" s="206">
        <v>12</v>
      </c>
      <c r="M11" s="207">
        <v>13</v>
      </c>
      <c r="N11" s="206">
        <v>14</v>
      </c>
      <c r="O11" s="206">
        <v>15</v>
      </c>
      <c r="P11" s="207">
        <v>16</v>
      </c>
      <c r="Q11" s="206">
        <v>17</v>
      </c>
      <c r="R11" s="206">
        <v>18</v>
      </c>
      <c r="S11" s="207">
        <v>19</v>
      </c>
      <c r="T11" s="206">
        <v>20</v>
      </c>
      <c r="U11" s="206">
        <v>21</v>
      </c>
      <c r="V11" s="207">
        <v>22</v>
      </c>
      <c r="W11" s="206">
        <v>23</v>
      </c>
      <c r="X11" s="206">
        <v>24</v>
      </c>
      <c r="Y11" s="207">
        <v>25</v>
      </c>
      <c r="Z11" s="206">
        <v>26</v>
      </c>
      <c r="AA11" s="206">
        <v>24</v>
      </c>
      <c r="AB11" s="207">
        <v>28</v>
      </c>
      <c r="AC11" s="206">
        <v>29</v>
      </c>
      <c r="AD11" s="206">
        <v>30</v>
      </c>
      <c r="AE11" s="207">
        <v>31</v>
      </c>
      <c r="AF11" s="206">
        <v>32</v>
      </c>
      <c r="AG11" s="206">
        <v>33</v>
      </c>
      <c r="AH11" s="207">
        <v>34</v>
      </c>
      <c r="AI11" s="206">
        <v>35</v>
      </c>
      <c r="AJ11" s="206">
        <v>36</v>
      </c>
      <c r="AK11" s="207">
        <v>37</v>
      </c>
      <c r="AL11" s="206">
        <v>38</v>
      </c>
      <c r="AM11" s="206">
        <v>39</v>
      </c>
      <c r="AN11" s="207">
        <v>40</v>
      </c>
      <c r="AO11" s="206">
        <v>41</v>
      </c>
      <c r="AP11" s="206">
        <v>42</v>
      </c>
      <c r="AQ11" s="207">
        <v>43</v>
      </c>
      <c r="AR11" s="133">
        <v>44</v>
      </c>
    </row>
    <row r="12" spans="1:44" ht="19.7" customHeight="1">
      <c r="A12" s="356" t="s">
        <v>276</v>
      </c>
      <c r="B12" s="357"/>
      <c r="C12" s="358"/>
      <c r="D12" s="214" t="s">
        <v>258</v>
      </c>
      <c r="E12" s="216">
        <f>SUM(E13:E15)</f>
        <v>592418.41515000002</v>
      </c>
      <c r="F12" s="216">
        <f>SUM(F13:F15)</f>
        <v>191799.30634000001</v>
      </c>
      <c r="G12" s="127">
        <f>F12/E12*100</f>
        <v>32.375648939176969</v>
      </c>
      <c r="H12" s="127">
        <f>SUM(H13:H15)</f>
        <v>38929.160000000003</v>
      </c>
      <c r="I12" s="127">
        <f t="shared" ref="I12:AQ12" si="0">SUM(I13:I15)</f>
        <v>38929.160000000003</v>
      </c>
      <c r="J12" s="127">
        <f t="shared" si="0"/>
        <v>0</v>
      </c>
      <c r="K12" s="127">
        <f t="shared" si="0"/>
        <v>100749.33787000002</v>
      </c>
      <c r="L12" s="127">
        <f t="shared" si="0"/>
        <v>100749.33787000002</v>
      </c>
      <c r="M12" s="127">
        <f t="shared" si="0"/>
        <v>1</v>
      </c>
      <c r="N12" s="127">
        <f t="shared" si="0"/>
        <v>22231.52778</v>
      </c>
      <c r="O12" s="127">
        <f t="shared" si="0"/>
        <v>22231.37428</v>
      </c>
      <c r="P12" s="127">
        <f t="shared" si="0"/>
        <v>5</v>
      </c>
      <c r="Q12" s="127">
        <f t="shared" si="0"/>
        <v>29889.43419</v>
      </c>
      <c r="R12" s="127">
        <f t="shared" si="0"/>
        <v>29889.43419</v>
      </c>
      <c r="S12" s="127">
        <f t="shared" si="0"/>
        <v>103</v>
      </c>
      <c r="T12" s="127">
        <f t="shared" si="0"/>
        <v>61975.645900000003</v>
      </c>
      <c r="U12" s="127">
        <f t="shared" si="0"/>
        <v>0</v>
      </c>
      <c r="V12" s="127">
        <f t="shared" si="0"/>
        <v>0</v>
      </c>
      <c r="W12" s="127">
        <f t="shared" si="0"/>
        <v>44705.75</v>
      </c>
      <c r="X12" s="127">
        <f t="shared" si="0"/>
        <v>0</v>
      </c>
      <c r="Y12" s="127">
        <f t="shared" si="0"/>
        <v>0</v>
      </c>
      <c r="Z12" s="127">
        <f t="shared" si="0"/>
        <v>10743.98926</v>
      </c>
      <c r="AA12" s="127">
        <f t="shared" si="0"/>
        <v>0</v>
      </c>
      <c r="AB12" s="127">
        <f t="shared" si="0"/>
        <v>0</v>
      </c>
      <c r="AC12" s="127">
        <f t="shared" si="0"/>
        <v>33758</v>
      </c>
      <c r="AD12" s="127">
        <f t="shared" si="0"/>
        <v>0</v>
      </c>
      <c r="AE12" s="127">
        <f t="shared" si="0"/>
        <v>0</v>
      </c>
      <c r="AF12" s="127">
        <f t="shared" si="0"/>
        <v>85244.581220000007</v>
      </c>
      <c r="AG12" s="127">
        <f t="shared" si="0"/>
        <v>0</v>
      </c>
      <c r="AH12" s="127">
        <f t="shared" si="0"/>
        <v>0</v>
      </c>
      <c r="AI12" s="127">
        <f t="shared" si="0"/>
        <v>53498.225359999997</v>
      </c>
      <c r="AJ12" s="127">
        <f t="shared" si="0"/>
        <v>0</v>
      </c>
      <c r="AK12" s="127">
        <f t="shared" si="0"/>
        <v>0</v>
      </c>
      <c r="AL12" s="127">
        <f t="shared" si="0"/>
        <v>71278.513229999997</v>
      </c>
      <c r="AM12" s="127">
        <f t="shared" si="0"/>
        <v>0</v>
      </c>
      <c r="AN12" s="127">
        <f t="shared" si="0"/>
        <v>0</v>
      </c>
      <c r="AO12" s="127">
        <f t="shared" si="0"/>
        <v>39414.250339999999</v>
      </c>
      <c r="AP12" s="127">
        <f t="shared" si="0"/>
        <v>0</v>
      </c>
      <c r="AQ12" s="127">
        <f t="shared" si="0"/>
        <v>0</v>
      </c>
      <c r="AR12" s="379"/>
    </row>
    <row r="13" spans="1:44" ht="30.75" customHeight="1">
      <c r="A13" s="359"/>
      <c r="B13" s="360"/>
      <c r="C13" s="360"/>
      <c r="D13" s="146" t="s">
        <v>37</v>
      </c>
      <c r="E13" s="217">
        <f t="shared" ref="E13:E15" si="1">H13+K13+N13+Q13+T13+W13+Z13+AC13+AF13+AI13+AL13+AO13</f>
        <v>5461.8</v>
      </c>
      <c r="F13" s="217">
        <f t="shared" ref="F13:F15" si="2">I13+L13+O13+R13+U13+X13+AA13+AD13+AG13+AJ13+AM13+AP13</f>
        <v>119.01425999999999</v>
      </c>
      <c r="G13" s="127">
        <f t="shared" ref="G13:G15" si="3">F13/E13*100</f>
        <v>2.1790299901131491</v>
      </c>
      <c r="H13" s="123">
        <f t="shared" ref="H13:AQ13" si="4">H78+H123+H148+H157+H278+H295+H320+H345</f>
        <v>0</v>
      </c>
      <c r="I13" s="123">
        <f t="shared" si="4"/>
        <v>0</v>
      </c>
      <c r="J13" s="123">
        <f t="shared" si="4"/>
        <v>0</v>
      </c>
      <c r="K13" s="123">
        <f t="shared" si="4"/>
        <v>119.01425999999999</v>
      </c>
      <c r="L13" s="123">
        <f t="shared" si="4"/>
        <v>119.01425999999999</v>
      </c>
      <c r="M13" s="123">
        <f t="shared" si="4"/>
        <v>0</v>
      </c>
      <c r="N13" s="123">
        <f t="shared" si="4"/>
        <v>0</v>
      </c>
      <c r="O13" s="123">
        <f t="shared" si="4"/>
        <v>0</v>
      </c>
      <c r="P13" s="123">
        <f t="shared" si="4"/>
        <v>0</v>
      </c>
      <c r="Q13" s="123">
        <f t="shared" si="4"/>
        <v>0</v>
      </c>
      <c r="R13" s="123">
        <f t="shared" si="4"/>
        <v>0</v>
      </c>
      <c r="S13" s="123">
        <f t="shared" si="4"/>
        <v>0</v>
      </c>
      <c r="T13" s="123">
        <f t="shared" si="4"/>
        <v>84.985740000000007</v>
      </c>
      <c r="U13" s="123">
        <f t="shared" si="4"/>
        <v>0</v>
      </c>
      <c r="V13" s="123">
        <f t="shared" si="4"/>
        <v>0</v>
      </c>
      <c r="W13" s="123">
        <f t="shared" si="4"/>
        <v>0</v>
      </c>
      <c r="X13" s="123">
        <f t="shared" si="4"/>
        <v>0</v>
      </c>
      <c r="Y13" s="123">
        <f t="shared" si="4"/>
        <v>0</v>
      </c>
      <c r="Z13" s="123">
        <f t="shared" si="4"/>
        <v>0</v>
      </c>
      <c r="AA13" s="123">
        <f t="shared" si="4"/>
        <v>0</v>
      </c>
      <c r="AB13" s="123">
        <f t="shared" si="4"/>
        <v>0</v>
      </c>
      <c r="AC13" s="123">
        <f t="shared" si="4"/>
        <v>0</v>
      </c>
      <c r="AD13" s="123">
        <f t="shared" si="4"/>
        <v>0</v>
      </c>
      <c r="AE13" s="123">
        <f t="shared" si="4"/>
        <v>0</v>
      </c>
      <c r="AF13" s="123">
        <f t="shared" si="4"/>
        <v>5257.8</v>
      </c>
      <c r="AG13" s="123">
        <f t="shared" si="4"/>
        <v>0</v>
      </c>
      <c r="AH13" s="123">
        <f t="shared" si="4"/>
        <v>0</v>
      </c>
      <c r="AI13" s="123">
        <f t="shared" si="4"/>
        <v>0</v>
      </c>
      <c r="AJ13" s="123">
        <f t="shared" si="4"/>
        <v>0</v>
      </c>
      <c r="AK13" s="123">
        <f t="shared" si="4"/>
        <v>0</v>
      </c>
      <c r="AL13" s="123">
        <f t="shared" si="4"/>
        <v>0</v>
      </c>
      <c r="AM13" s="123">
        <f t="shared" si="4"/>
        <v>0</v>
      </c>
      <c r="AN13" s="123">
        <f t="shared" si="4"/>
        <v>0</v>
      </c>
      <c r="AO13" s="123">
        <f t="shared" si="4"/>
        <v>0</v>
      </c>
      <c r="AP13" s="123">
        <f t="shared" si="4"/>
        <v>0</v>
      </c>
      <c r="AQ13" s="123">
        <f t="shared" si="4"/>
        <v>0</v>
      </c>
      <c r="AR13" s="333"/>
    </row>
    <row r="14" spans="1:44" ht="33.6" customHeight="1">
      <c r="A14" s="359"/>
      <c r="B14" s="360"/>
      <c r="C14" s="360"/>
      <c r="D14" s="146" t="s">
        <v>2</v>
      </c>
      <c r="E14" s="217">
        <f t="shared" si="1"/>
        <v>250476.67337000003</v>
      </c>
      <c r="F14" s="217">
        <f>I14+L14+O14+R14+U14+X14+AA14+AD14+AG14+AJ14+AM14+AP14</f>
        <v>26965.436180000001</v>
      </c>
      <c r="G14" s="127">
        <f t="shared" si="3"/>
        <v>10.765647681757216</v>
      </c>
      <c r="H14" s="123">
        <f t="shared" ref="H14:AQ14" si="5">H79+H124+H149+H158+H279+H296+H321+H346</f>
        <v>0</v>
      </c>
      <c r="I14" s="123">
        <f t="shared" si="5"/>
        <v>0</v>
      </c>
      <c r="J14" s="123">
        <f t="shared" si="5"/>
        <v>0</v>
      </c>
      <c r="K14" s="123">
        <f t="shared" si="5"/>
        <v>7485.4779699999999</v>
      </c>
      <c r="L14" s="123">
        <f t="shared" si="5"/>
        <v>7485.4779699999999</v>
      </c>
      <c r="M14" s="123">
        <f t="shared" si="5"/>
        <v>0</v>
      </c>
      <c r="N14" s="123">
        <f t="shared" si="5"/>
        <v>12475.4928</v>
      </c>
      <c r="O14" s="123">
        <f t="shared" si="5"/>
        <v>12475.4928</v>
      </c>
      <c r="P14" s="123">
        <f t="shared" si="5"/>
        <v>3</v>
      </c>
      <c r="Q14" s="123">
        <f t="shared" si="5"/>
        <v>7004.4654099999998</v>
      </c>
      <c r="R14" s="123">
        <f t="shared" si="5"/>
        <v>7004.4654099999998</v>
      </c>
      <c r="S14" s="123">
        <f t="shared" si="5"/>
        <v>1</v>
      </c>
      <c r="T14" s="123">
        <f t="shared" si="5"/>
        <v>7689.5208999999995</v>
      </c>
      <c r="U14" s="123">
        <f t="shared" si="5"/>
        <v>0</v>
      </c>
      <c r="V14" s="123">
        <f t="shared" si="5"/>
        <v>0</v>
      </c>
      <c r="W14" s="123">
        <f t="shared" si="5"/>
        <v>37425.497499999998</v>
      </c>
      <c r="X14" s="123">
        <f t="shared" si="5"/>
        <v>0</v>
      </c>
      <c r="Y14" s="123">
        <f t="shared" si="5"/>
        <v>0</v>
      </c>
      <c r="Z14" s="123">
        <f t="shared" si="5"/>
        <v>5788</v>
      </c>
      <c r="AA14" s="123">
        <f t="shared" si="5"/>
        <v>0</v>
      </c>
      <c r="AB14" s="123">
        <f t="shared" si="5"/>
        <v>0</v>
      </c>
      <c r="AC14" s="123">
        <f t="shared" si="5"/>
        <v>27682</v>
      </c>
      <c r="AD14" s="123">
        <f t="shared" si="5"/>
        <v>0</v>
      </c>
      <c r="AE14" s="123">
        <f t="shared" si="5"/>
        <v>0</v>
      </c>
      <c r="AF14" s="123">
        <f t="shared" si="5"/>
        <v>31124.313370000003</v>
      </c>
      <c r="AG14" s="123">
        <f t="shared" si="5"/>
        <v>0</v>
      </c>
      <c r="AH14" s="123">
        <f t="shared" si="5"/>
        <v>0</v>
      </c>
      <c r="AI14" s="123">
        <f t="shared" si="5"/>
        <v>45250.800539999997</v>
      </c>
      <c r="AJ14" s="123">
        <f t="shared" si="5"/>
        <v>0</v>
      </c>
      <c r="AK14" s="123">
        <f t="shared" si="5"/>
        <v>0</v>
      </c>
      <c r="AL14" s="123">
        <f t="shared" si="5"/>
        <v>51452.443459999995</v>
      </c>
      <c r="AM14" s="123">
        <f t="shared" si="5"/>
        <v>0</v>
      </c>
      <c r="AN14" s="123">
        <f t="shared" si="5"/>
        <v>0</v>
      </c>
      <c r="AO14" s="123">
        <f t="shared" si="5"/>
        <v>17098.661420000004</v>
      </c>
      <c r="AP14" s="123">
        <f t="shared" si="5"/>
        <v>0</v>
      </c>
      <c r="AQ14" s="123">
        <f t="shared" si="5"/>
        <v>0</v>
      </c>
      <c r="AR14" s="333"/>
    </row>
    <row r="15" spans="1:44" ht="15.75">
      <c r="A15" s="359"/>
      <c r="B15" s="360"/>
      <c r="C15" s="360"/>
      <c r="D15" s="199" t="s">
        <v>43</v>
      </c>
      <c r="E15" s="217">
        <f t="shared" si="1"/>
        <v>336479.94178000005</v>
      </c>
      <c r="F15" s="217">
        <f t="shared" si="2"/>
        <v>164714.85590000002</v>
      </c>
      <c r="G15" s="127">
        <f t="shared" si="3"/>
        <v>48.952355087987733</v>
      </c>
      <c r="H15" s="123">
        <f t="shared" ref="H15:AQ15" si="6">H80+H125+H150+H159+H280+H297+H322+H347</f>
        <v>38929.160000000003</v>
      </c>
      <c r="I15" s="123">
        <f t="shared" si="6"/>
        <v>38929.160000000003</v>
      </c>
      <c r="J15" s="123">
        <f t="shared" si="6"/>
        <v>0</v>
      </c>
      <c r="K15" s="123">
        <f t="shared" si="6"/>
        <v>93144.845640000014</v>
      </c>
      <c r="L15" s="123">
        <f t="shared" si="6"/>
        <v>93144.845640000014</v>
      </c>
      <c r="M15" s="123">
        <f t="shared" si="6"/>
        <v>1</v>
      </c>
      <c r="N15" s="123">
        <f t="shared" si="6"/>
        <v>9756.0349800000004</v>
      </c>
      <c r="O15" s="123">
        <f t="shared" si="6"/>
        <v>9755.88148</v>
      </c>
      <c r="P15" s="123">
        <f t="shared" si="6"/>
        <v>2</v>
      </c>
      <c r="Q15" s="123">
        <f t="shared" si="6"/>
        <v>22884.968779999999</v>
      </c>
      <c r="R15" s="123">
        <f t="shared" si="6"/>
        <v>22884.968779999999</v>
      </c>
      <c r="S15" s="123">
        <f t="shared" si="6"/>
        <v>102</v>
      </c>
      <c r="T15" s="123">
        <f t="shared" si="6"/>
        <v>54201.139260000004</v>
      </c>
      <c r="U15" s="123">
        <f t="shared" si="6"/>
        <v>0</v>
      </c>
      <c r="V15" s="123">
        <f t="shared" si="6"/>
        <v>0</v>
      </c>
      <c r="W15" s="123">
        <f t="shared" si="6"/>
        <v>7280.2525000000005</v>
      </c>
      <c r="X15" s="123">
        <f t="shared" si="6"/>
        <v>0</v>
      </c>
      <c r="Y15" s="123">
        <f t="shared" si="6"/>
        <v>0</v>
      </c>
      <c r="Z15" s="123">
        <f t="shared" si="6"/>
        <v>4955.9892600000003</v>
      </c>
      <c r="AA15" s="123">
        <f t="shared" si="6"/>
        <v>0</v>
      </c>
      <c r="AB15" s="123">
        <f t="shared" si="6"/>
        <v>0</v>
      </c>
      <c r="AC15" s="123">
        <f t="shared" si="6"/>
        <v>6076</v>
      </c>
      <c r="AD15" s="123">
        <f t="shared" si="6"/>
        <v>0</v>
      </c>
      <c r="AE15" s="123">
        <f t="shared" si="6"/>
        <v>0</v>
      </c>
      <c r="AF15" s="123">
        <f t="shared" si="6"/>
        <v>48862.467850000001</v>
      </c>
      <c r="AG15" s="123">
        <f t="shared" si="6"/>
        <v>0</v>
      </c>
      <c r="AH15" s="123">
        <f t="shared" si="6"/>
        <v>0</v>
      </c>
      <c r="AI15" s="123">
        <f t="shared" si="6"/>
        <v>8247.4248200000002</v>
      </c>
      <c r="AJ15" s="123">
        <f t="shared" si="6"/>
        <v>0</v>
      </c>
      <c r="AK15" s="123">
        <f t="shared" si="6"/>
        <v>0</v>
      </c>
      <c r="AL15" s="123">
        <f t="shared" si="6"/>
        <v>19826.069769999998</v>
      </c>
      <c r="AM15" s="123">
        <f t="shared" si="6"/>
        <v>0</v>
      </c>
      <c r="AN15" s="123">
        <f t="shared" si="6"/>
        <v>0</v>
      </c>
      <c r="AO15" s="123">
        <f t="shared" si="6"/>
        <v>22315.588919999998</v>
      </c>
      <c r="AP15" s="123">
        <f t="shared" si="6"/>
        <v>0</v>
      </c>
      <c r="AQ15" s="123">
        <f t="shared" si="6"/>
        <v>0</v>
      </c>
      <c r="AR15" s="333"/>
    </row>
    <row r="16" spans="1:44" ht="30.75" customHeight="1">
      <c r="A16" s="361" t="s">
        <v>311</v>
      </c>
      <c r="B16" s="349"/>
      <c r="C16" s="350"/>
      <c r="D16" s="126" t="s">
        <v>41</v>
      </c>
      <c r="E16" s="216">
        <f>SUM(E17:E19)</f>
        <v>30890.822330000003</v>
      </c>
      <c r="F16" s="216">
        <f>SUM(F17:F19)</f>
        <v>27</v>
      </c>
      <c r="G16" s="127">
        <f>F16/E16*100</f>
        <v>8.7404600989785294E-2</v>
      </c>
      <c r="H16" s="127">
        <f>SUM(H17:H19)</f>
        <v>0</v>
      </c>
      <c r="I16" s="127">
        <f t="shared" ref="I16:AQ16" si="7">SUM(I17:I19)</f>
        <v>0</v>
      </c>
      <c r="J16" s="127">
        <f t="shared" si="7"/>
        <v>0</v>
      </c>
      <c r="K16" s="127">
        <f t="shared" si="7"/>
        <v>0</v>
      </c>
      <c r="L16" s="127">
        <f t="shared" si="7"/>
        <v>0</v>
      </c>
      <c r="M16" s="127">
        <f t="shared" si="7"/>
        <v>0</v>
      </c>
      <c r="N16" s="127">
        <f t="shared" si="7"/>
        <v>0</v>
      </c>
      <c r="O16" s="127">
        <f t="shared" si="7"/>
        <v>0</v>
      </c>
      <c r="P16" s="127">
        <f t="shared" si="7"/>
        <v>0</v>
      </c>
      <c r="Q16" s="127">
        <f t="shared" si="7"/>
        <v>27</v>
      </c>
      <c r="R16" s="127">
        <f t="shared" si="7"/>
        <v>27</v>
      </c>
      <c r="S16" s="127">
        <f t="shared" si="7"/>
        <v>301</v>
      </c>
      <c r="T16" s="127">
        <f t="shared" si="7"/>
        <v>391.03500000000003</v>
      </c>
      <c r="U16" s="127">
        <f t="shared" si="7"/>
        <v>0</v>
      </c>
      <c r="V16" s="127">
        <f t="shared" si="7"/>
        <v>0</v>
      </c>
      <c r="W16" s="127">
        <f t="shared" si="7"/>
        <v>0</v>
      </c>
      <c r="X16" s="127">
        <f t="shared" si="7"/>
        <v>0</v>
      </c>
      <c r="Y16" s="127">
        <f t="shared" si="7"/>
        <v>0</v>
      </c>
      <c r="Z16" s="127">
        <f t="shared" si="7"/>
        <v>1585.9892600000001</v>
      </c>
      <c r="AA16" s="127">
        <f t="shared" si="7"/>
        <v>0</v>
      </c>
      <c r="AB16" s="127">
        <f t="shared" si="7"/>
        <v>0</v>
      </c>
      <c r="AC16" s="127">
        <f t="shared" si="7"/>
        <v>0</v>
      </c>
      <c r="AD16" s="127">
        <f t="shared" si="7"/>
        <v>0</v>
      </c>
      <c r="AE16" s="127">
        <f t="shared" si="7"/>
        <v>0</v>
      </c>
      <c r="AF16" s="127">
        <f t="shared" si="7"/>
        <v>7413.0753100000002</v>
      </c>
      <c r="AG16" s="127">
        <f t="shared" si="7"/>
        <v>0</v>
      </c>
      <c r="AH16" s="127">
        <f t="shared" si="7"/>
        <v>0</v>
      </c>
      <c r="AI16" s="127">
        <f t="shared" si="7"/>
        <v>0</v>
      </c>
      <c r="AJ16" s="127">
        <f t="shared" si="7"/>
        <v>0</v>
      </c>
      <c r="AK16" s="127">
        <f t="shared" si="7"/>
        <v>0</v>
      </c>
      <c r="AL16" s="127">
        <f t="shared" si="7"/>
        <v>9443.43</v>
      </c>
      <c r="AM16" s="127">
        <f t="shared" si="7"/>
        <v>0</v>
      </c>
      <c r="AN16" s="127">
        <f t="shared" si="7"/>
        <v>0</v>
      </c>
      <c r="AO16" s="127">
        <f t="shared" si="7"/>
        <v>12030.29276</v>
      </c>
      <c r="AP16" s="127">
        <f t="shared" si="7"/>
        <v>0</v>
      </c>
      <c r="AQ16" s="127">
        <f t="shared" si="7"/>
        <v>0</v>
      </c>
      <c r="AR16" s="192"/>
    </row>
    <row r="17" spans="1:44" ht="30.75" customHeight="1">
      <c r="A17" s="362"/>
      <c r="B17" s="352"/>
      <c r="C17" s="353"/>
      <c r="D17" s="149" t="s">
        <v>37</v>
      </c>
      <c r="E17" s="217">
        <f t="shared" ref="E17:E19" si="8">H17+K17+N17+Q17+T17+W17+Z17+AC17+AF17+AI17+AL17+AO17</f>
        <v>1635.8</v>
      </c>
      <c r="F17" s="217">
        <f t="shared" ref="F17:F19" si="9">I17+L17+O17+R17+U17+X17+AA17+AD17+AG17+AJ17+AM17+AP17</f>
        <v>0</v>
      </c>
      <c r="G17" s="127">
        <f t="shared" ref="G17:G19" si="10">F17/E17*100</f>
        <v>0</v>
      </c>
      <c r="H17" s="123">
        <f t="shared" ref="H17:AQ17" si="11">H83+H87+H162+H325</f>
        <v>0</v>
      </c>
      <c r="I17" s="123">
        <f t="shared" si="11"/>
        <v>0</v>
      </c>
      <c r="J17" s="123">
        <f t="shared" si="11"/>
        <v>0</v>
      </c>
      <c r="K17" s="123">
        <f t="shared" si="11"/>
        <v>0</v>
      </c>
      <c r="L17" s="123">
        <f t="shared" si="11"/>
        <v>0</v>
      </c>
      <c r="M17" s="123">
        <f t="shared" si="11"/>
        <v>0</v>
      </c>
      <c r="N17" s="123">
        <f t="shared" si="11"/>
        <v>0</v>
      </c>
      <c r="O17" s="123">
        <f t="shared" si="11"/>
        <v>0</v>
      </c>
      <c r="P17" s="123">
        <f t="shared" si="11"/>
        <v>0</v>
      </c>
      <c r="Q17" s="123">
        <f t="shared" si="11"/>
        <v>0</v>
      </c>
      <c r="R17" s="123">
        <f t="shared" si="11"/>
        <v>0</v>
      </c>
      <c r="S17" s="123">
        <f t="shared" si="11"/>
        <v>0</v>
      </c>
      <c r="T17" s="123">
        <f t="shared" si="11"/>
        <v>0</v>
      </c>
      <c r="U17" s="123">
        <f t="shared" si="11"/>
        <v>0</v>
      </c>
      <c r="V17" s="123">
        <f t="shared" si="11"/>
        <v>0</v>
      </c>
      <c r="W17" s="123">
        <f t="shared" si="11"/>
        <v>0</v>
      </c>
      <c r="X17" s="123">
        <f t="shared" si="11"/>
        <v>0</v>
      </c>
      <c r="Y17" s="123">
        <f t="shared" si="11"/>
        <v>0</v>
      </c>
      <c r="Z17" s="123">
        <f t="shared" si="11"/>
        <v>0</v>
      </c>
      <c r="AA17" s="123">
        <f t="shared" si="11"/>
        <v>0</v>
      </c>
      <c r="AB17" s="123">
        <f t="shared" si="11"/>
        <v>0</v>
      </c>
      <c r="AC17" s="123">
        <f t="shared" si="11"/>
        <v>0</v>
      </c>
      <c r="AD17" s="123">
        <f t="shared" si="11"/>
        <v>0</v>
      </c>
      <c r="AE17" s="123">
        <f t="shared" si="11"/>
        <v>0</v>
      </c>
      <c r="AF17" s="123">
        <f t="shared" si="11"/>
        <v>1635.8</v>
      </c>
      <c r="AG17" s="123">
        <f t="shared" si="11"/>
        <v>0</v>
      </c>
      <c r="AH17" s="123">
        <f t="shared" si="11"/>
        <v>0</v>
      </c>
      <c r="AI17" s="123">
        <f t="shared" si="11"/>
        <v>0</v>
      </c>
      <c r="AJ17" s="123">
        <f t="shared" si="11"/>
        <v>0</v>
      </c>
      <c r="AK17" s="123">
        <f t="shared" si="11"/>
        <v>0</v>
      </c>
      <c r="AL17" s="123">
        <f t="shared" si="11"/>
        <v>0</v>
      </c>
      <c r="AM17" s="123">
        <f t="shared" si="11"/>
        <v>0</v>
      </c>
      <c r="AN17" s="123">
        <f t="shared" si="11"/>
        <v>0</v>
      </c>
      <c r="AO17" s="123">
        <f t="shared" si="11"/>
        <v>0</v>
      </c>
      <c r="AP17" s="123">
        <f t="shared" si="11"/>
        <v>0</v>
      </c>
      <c r="AQ17" s="123">
        <f t="shared" si="11"/>
        <v>0</v>
      </c>
      <c r="AR17" s="192"/>
    </row>
    <row r="18" spans="1:44" ht="30.75" customHeight="1">
      <c r="A18" s="362"/>
      <c r="B18" s="352"/>
      <c r="C18" s="353"/>
      <c r="D18" s="150" t="s">
        <v>2</v>
      </c>
      <c r="E18" s="217">
        <f t="shared" si="8"/>
        <v>2566.4133700000002</v>
      </c>
      <c r="F18" s="217">
        <f t="shared" si="9"/>
        <v>0</v>
      </c>
      <c r="G18" s="127">
        <f t="shared" si="10"/>
        <v>0</v>
      </c>
      <c r="H18" s="123">
        <f t="shared" ref="H18:AQ18" si="12">H84+H88+H163+H326</f>
        <v>0</v>
      </c>
      <c r="I18" s="123">
        <f t="shared" si="12"/>
        <v>0</v>
      </c>
      <c r="J18" s="123">
        <f t="shared" si="12"/>
        <v>0</v>
      </c>
      <c r="K18" s="123">
        <f t="shared" si="12"/>
        <v>0</v>
      </c>
      <c r="L18" s="123">
        <f t="shared" si="12"/>
        <v>0</v>
      </c>
      <c r="M18" s="123">
        <f t="shared" si="12"/>
        <v>0</v>
      </c>
      <c r="N18" s="123">
        <f t="shared" si="12"/>
        <v>0</v>
      </c>
      <c r="O18" s="123">
        <f t="shared" si="12"/>
        <v>0</v>
      </c>
      <c r="P18" s="123">
        <f t="shared" si="12"/>
        <v>0</v>
      </c>
      <c r="Q18" s="123">
        <f t="shared" si="12"/>
        <v>0</v>
      </c>
      <c r="R18" s="123">
        <f t="shared" si="12"/>
        <v>0</v>
      </c>
      <c r="S18" s="123">
        <f t="shared" si="12"/>
        <v>0</v>
      </c>
      <c r="T18" s="123">
        <f t="shared" si="12"/>
        <v>0</v>
      </c>
      <c r="U18" s="123">
        <f t="shared" si="12"/>
        <v>0</v>
      </c>
      <c r="V18" s="123">
        <f t="shared" si="12"/>
        <v>0</v>
      </c>
      <c r="W18" s="123">
        <f t="shared" si="12"/>
        <v>0</v>
      </c>
      <c r="X18" s="123">
        <f t="shared" si="12"/>
        <v>0</v>
      </c>
      <c r="Y18" s="123">
        <f t="shared" si="12"/>
        <v>0</v>
      </c>
      <c r="Z18" s="123">
        <f t="shared" si="12"/>
        <v>0</v>
      </c>
      <c r="AA18" s="123">
        <f t="shared" si="12"/>
        <v>0</v>
      </c>
      <c r="AB18" s="123">
        <f t="shared" si="12"/>
        <v>0</v>
      </c>
      <c r="AC18" s="123">
        <f t="shared" si="12"/>
        <v>0</v>
      </c>
      <c r="AD18" s="123">
        <f t="shared" si="12"/>
        <v>0</v>
      </c>
      <c r="AE18" s="123">
        <f t="shared" si="12"/>
        <v>0</v>
      </c>
      <c r="AF18" s="123">
        <f t="shared" si="12"/>
        <v>2566.4133700000002</v>
      </c>
      <c r="AG18" s="123">
        <f t="shared" si="12"/>
        <v>0</v>
      </c>
      <c r="AH18" s="123">
        <f t="shared" si="12"/>
        <v>0</v>
      </c>
      <c r="AI18" s="123">
        <f t="shared" si="12"/>
        <v>0</v>
      </c>
      <c r="AJ18" s="123">
        <f t="shared" si="12"/>
        <v>0</v>
      </c>
      <c r="AK18" s="123">
        <f t="shared" si="12"/>
        <v>0</v>
      </c>
      <c r="AL18" s="123">
        <f t="shared" si="12"/>
        <v>0</v>
      </c>
      <c r="AM18" s="123">
        <f t="shared" si="12"/>
        <v>0</v>
      </c>
      <c r="AN18" s="123">
        <f t="shared" si="12"/>
        <v>0</v>
      </c>
      <c r="AO18" s="123">
        <f t="shared" si="12"/>
        <v>0</v>
      </c>
      <c r="AP18" s="123">
        <f t="shared" si="12"/>
        <v>0</v>
      </c>
      <c r="AQ18" s="123">
        <f t="shared" si="12"/>
        <v>0</v>
      </c>
      <c r="AR18" s="192"/>
    </row>
    <row r="19" spans="1:44" ht="30.75" customHeight="1">
      <c r="A19" s="362"/>
      <c r="B19" s="352"/>
      <c r="C19" s="353"/>
      <c r="D19" s="151" t="s">
        <v>43</v>
      </c>
      <c r="E19" s="217">
        <f t="shared" si="8"/>
        <v>26688.608960000001</v>
      </c>
      <c r="F19" s="217">
        <f t="shared" si="9"/>
        <v>27</v>
      </c>
      <c r="G19" s="127">
        <f t="shared" si="10"/>
        <v>0.10116675635087127</v>
      </c>
      <c r="H19" s="123">
        <f t="shared" ref="H19:AQ19" si="13">H85+H89+H164+H327</f>
        <v>0</v>
      </c>
      <c r="I19" s="123">
        <f t="shared" si="13"/>
        <v>0</v>
      </c>
      <c r="J19" s="123">
        <f t="shared" si="13"/>
        <v>0</v>
      </c>
      <c r="K19" s="123">
        <f t="shared" si="13"/>
        <v>0</v>
      </c>
      <c r="L19" s="123">
        <f t="shared" si="13"/>
        <v>0</v>
      </c>
      <c r="M19" s="123">
        <f t="shared" si="13"/>
        <v>0</v>
      </c>
      <c r="N19" s="123">
        <f t="shared" si="13"/>
        <v>0</v>
      </c>
      <c r="O19" s="123">
        <f t="shared" si="13"/>
        <v>0</v>
      </c>
      <c r="P19" s="123">
        <f t="shared" si="13"/>
        <v>0</v>
      </c>
      <c r="Q19" s="123">
        <f t="shared" si="13"/>
        <v>27</v>
      </c>
      <c r="R19" s="123">
        <f t="shared" si="13"/>
        <v>27</v>
      </c>
      <c r="S19" s="123">
        <f t="shared" si="13"/>
        <v>301</v>
      </c>
      <c r="T19" s="123">
        <f t="shared" si="13"/>
        <v>391.03500000000003</v>
      </c>
      <c r="U19" s="123">
        <f t="shared" si="13"/>
        <v>0</v>
      </c>
      <c r="V19" s="123">
        <f t="shared" si="13"/>
        <v>0</v>
      </c>
      <c r="W19" s="123">
        <f t="shared" si="13"/>
        <v>0</v>
      </c>
      <c r="X19" s="123">
        <f t="shared" si="13"/>
        <v>0</v>
      </c>
      <c r="Y19" s="123">
        <f t="shared" si="13"/>
        <v>0</v>
      </c>
      <c r="Z19" s="123">
        <f t="shared" si="13"/>
        <v>1585.9892600000001</v>
      </c>
      <c r="AA19" s="123">
        <f t="shared" si="13"/>
        <v>0</v>
      </c>
      <c r="AB19" s="123">
        <f t="shared" si="13"/>
        <v>0</v>
      </c>
      <c r="AC19" s="123">
        <f t="shared" si="13"/>
        <v>0</v>
      </c>
      <c r="AD19" s="123">
        <f t="shared" si="13"/>
        <v>0</v>
      </c>
      <c r="AE19" s="123">
        <f t="shared" si="13"/>
        <v>0</v>
      </c>
      <c r="AF19" s="123">
        <f t="shared" si="13"/>
        <v>3210.8619399999998</v>
      </c>
      <c r="AG19" s="123">
        <f t="shared" si="13"/>
        <v>0</v>
      </c>
      <c r="AH19" s="123">
        <f t="shared" si="13"/>
        <v>0</v>
      </c>
      <c r="AI19" s="123">
        <f t="shared" si="13"/>
        <v>0</v>
      </c>
      <c r="AJ19" s="123">
        <f t="shared" si="13"/>
        <v>0</v>
      </c>
      <c r="AK19" s="123">
        <f t="shared" si="13"/>
        <v>0</v>
      </c>
      <c r="AL19" s="123">
        <f t="shared" si="13"/>
        <v>9443.43</v>
      </c>
      <c r="AM19" s="123">
        <f t="shared" si="13"/>
        <v>0</v>
      </c>
      <c r="AN19" s="123">
        <f t="shared" si="13"/>
        <v>0</v>
      </c>
      <c r="AO19" s="123">
        <f t="shared" si="13"/>
        <v>12030.29276</v>
      </c>
      <c r="AP19" s="123">
        <f t="shared" si="13"/>
        <v>0</v>
      </c>
      <c r="AQ19" s="123">
        <f t="shared" si="13"/>
        <v>0</v>
      </c>
      <c r="AR19" s="192"/>
    </row>
    <row r="20" spans="1:44" ht="30.75" customHeight="1">
      <c r="A20" s="361" t="s">
        <v>312</v>
      </c>
      <c r="B20" s="349"/>
      <c r="C20" s="350"/>
      <c r="D20" s="148" t="s">
        <v>41</v>
      </c>
      <c r="E20" s="216">
        <f>SUM(E21:E23)</f>
        <v>561527.59282000002</v>
      </c>
      <c r="F20" s="216">
        <f>SUM(F21:F23)</f>
        <v>191772.30634000001</v>
      </c>
      <c r="G20" s="127">
        <f>F20/E20*100</f>
        <v>34.15189365440024</v>
      </c>
      <c r="H20" s="127">
        <f>SUM(H21:H23)</f>
        <v>38929.160000000003</v>
      </c>
      <c r="I20" s="127">
        <f t="shared" ref="I20:AQ20" si="14">SUM(I21:I23)</f>
        <v>38929.160000000003</v>
      </c>
      <c r="J20" s="127">
        <f t="shared" si="14"/>
        <v>0</v>
      </c>
      <c r="K20" s="127">
        <f t="shared" si="14"/>
        <v>100749.33787000002</v>
      </c>
      <c r="L20" s="127">
        <f t="shared" si="14"/>
        <v>100749.33787000002</v>
      </c>
      <c r="M20" s="127">
        <f t="shared" si="14"/>
        <v>1</v>
      </c>
      <c r="N20" s="127">
        <f t="shared" si="14"/>
        <v>22231.52778</v>
      </c>
      <c r="O20" s="127">
        <f t="shared" si="14"/>
        <v>22231.37428</v>
      </c>
      <c r="P20" s="127">
        <f t="shared" si="14"/>
        <v>5</v>
      </c>
      <c r="Q20" s="127">
        <f t="shared" si="14"/>
        <v>29862.43419</v>
      </c>
      <c r="R20" s="127">
        <f t="shared" si="14"/>
        <v>29862.43419</v>
      </c>
      <c r="S20" s="127">
        <f t="shared" si="14"/>
        <v>-198</v>
      </c>
      <c r="T20" s="127">
        <f t="shared" si="14"/>
        <v>61584.6109</v>
      </c>
      <c r="U20" s="127">
        <f t="shared" si="14"/>
        <v>0</v>
      </c>
      <c r="V20" s="127">
        <f t="shared" si="14"/>
        <v>0</v>
      </c>
      <c r="W20" s="127">
        <f t="shared" si="14"/>
        <v>44705.75</v>
      </c>
      <c r="X20" s="127">
        <f t="shared" si="14"/>
        <v>0</v>
      </c>
      <c r="Y20" s="127">
        <f t="shared" si="14"/>
        <v>0</v>
      </c>
      <c r="Z20" s="127">
        <f t="shared" si="14"/>
        <v>9158</v>
      </c>
      <c r="AA20" s="127">
        <f t="shared" si="14"/>
        <v>0</v>
      </c>
      <c r="AB20" s="127">
        <f t="shared" si="14"/>
        <v>0</v>
      </c>
      <c r="AC20" s="127">
        <f t="shared" si="14"/>
        <v>33758</v>
      </c>
      <c r="AD20" s="127">
        <f t="shared" si="14"/>
        <v>0</v>
      </c>
      <c r="AE20" s="127">
        <f t="shared" si="14"/>
        <v>0</v>
      </c>
      <c r="AF20" s="127">
        <f t="shared" si="14"/>
        <v>77831.505910000007</v>
      </c>
      <c r="AG20" s="127">
        <f t="shared" si="14"/>
        <v>0</v>
      </c>
      <c r="AH20" s="127">
        <f t="shared" si="14"/>
        <v>0</v>
      </c>
      <c r="AI20" s="127">
        <f t="shared" si="14"/>
        <v>53498.225359999997</v>
      </c>
      <c r="AJ20" s="127">
        <f t="shared" si="14"/>
        <v>0</v>
      </c>
      <c r="AK20" s="127">
        <f t="shared" si="14"/>
        <v>0</v>
      </c>
      <c r="AL20" s="127">
        <f t="shared" si="14"/>
        <v>61835.083229999989</v>
      </c>
      <c r="AM20" s="127">
        <f t="shared" si="14"/>
        <v>0</v>
      </c>
      <c r="AN20" s="127">
        <f t="shared" si="14"/>
        <v>0</v>
      </c>
      <c r="AO20" s="127">
        <f t="shared" si="14"/>
        <v>27383.957580000002</v>
      </c>
      <c r="AP20" s="127">
        <f t="shared" si="14"/>
        <v>0</v>
      </c>
      <c r="AQ20" s="127">
        <f t="shared" si="14"/>
        <v>0</v>
      </c>
      <c r="AR20" s="192"/>
    </row>
    <row r="21" spans="1:44" ht="30.75" customHeight="1">
      <c r="A21" s="362"/>
      <c r="B21" s="352"/>
      <c r="C21" s="353"/>
      <c r="D21" s="149" t="s">
        <v>37</v>
      </c>
      <c r="E21" s="217">
        <f t="shared" ref="E21:E23" si="15">H21+K21+N21+Q21+T21+W21+Z21+AC21+AF21+AI21+AL21+AO21</f>
        <v>3826</v>
      </c>
      <c r="F21" s="217">
        <f t="shared" ref="F21:F23" si="16">I21+L21+O21+R21+U21+X21+AA21+AD21+AG21+AJ21+AM21+AP21</f>
        <v>119.01425999999999</v>
      </c>
      <c r="G21" s="127">
        <f t="shared" ref="G21:G23" si="17">F21/E21*100</f>
        <v>3.1106706743335075</v>
      </c>
      <c r="H21" s="123">
        <f>H13-H17</f>
        <v>0</v>
      </c>
      <c r="I21" s="123">
        <f t="shared" ref="I21:AQ21" si="18">I13-I17</f>
        <v>0</v>
      </c>
      <c r="J21" s="123">
        <f t="shared" si="18"/>
        <v>0</v>
      </c>
      <c r="K21" s="123">
        <f t="shared" si="18"/>
        <v>119.01425999999999</v>
      </c>
      <c r="L21" s="123">
        <f t="shared" si="18"/>
        <v>119.01425999999999</v>
      </c>
      <c r="M21" s="123">
        <f t="shared" si="18"/>
        <v>0</v>
      </c>
      <c r="N21" s="123">
        <f t="shared" si="18"/>
        <v>0</v>
      </c>
      <c r="O21" s="123">
        <f t="shared" si="18"/>
        <v>0</v>
      </c>
      <c r="P21" s="123">
        <f t="shared" si="18"/>
        <v>0</v>
      </c>
      <c r="Q21" s="123">
        <f t="shared" si="18"/>
        <v>0</v>
      </c>
      <c r="R21" s="123">
        <f t="shared" si="18"/>
        <v>0</v>
      </c>
      <c r="S21" s="123">
        <f t="shared" si="18"/>
        <v>0</v>
      </c>
      <c r="T21" s="123">
        <f t="shared" si="18"/>
        <v>84.985740000000007</v>
      </c>
      <c r="U21" s="123">
        <f t="shared" si="18"/>
        <v>0</v>
      </c>
      <c r="V21" s="123">
        <f t="shared" si="18"/>
        <v>0</v>
      </c>
      <c r="W21" s="123">
        <f t="shared" si="18"/>
        <v>0</v>
      </c>
      <c r="X21" s="123">
        <f t="shared" si="18"/>
        <v>0</v>
      </c>
      <c r="Y21" s="123">
        <f t="shared" si="18"/>
        <v>0</v>
      </c>
      <c r="Z21" s="123">
        <f t="shared" si="18"/>
        <v>0</v>
      </c>
      <c r="AA21" s="123">
        <f t="shared" si="18"/>
        <v>0</v>
      </c>
      <c r="AB21" s="123">
        <f t="shared" si="18"/>
        <v>0</v>
      </c>
      <c r="AC21" s="123">
        <f t="shared" si="18"/>
        <v>0</v>
      </c>
      <c r="AD21" s="123">
        <f t="shared" si="18"/>
        <v>0</v>
      </c>
      <c r="AE21" s="123">
        <f t="shared" si="18"/>
        <v>0</v>
      </c>
      <c r="AF21" s="123">
        <f t="shared" si="18"/>
        <v>3622</v>
      </c>
      <c r="AG21" s="123">
        <f t="shared" si="18"/>
        <v>0</v>
      </c>
      <c r="AH21" s="123">
        <f t="shared" si="18"/>
        <v>0</v>
      </c>
      <c r="AI21" s="123">
        <f t="shared" si="18"/>
        <v>0</v>
      </c>
      <c r="AJ21" s="123">
        <f t="shared" si="18"/>
        <v>0</v>
      </c>
      <c r="AK21" s="123">
        <f t="shared" si="18"/>
        <v>0</v>
      </c>
      <c r="AL21" s="123">
        <f t="shared" si="18"/>
        <v>0</v>
      </c>
      <c r="AM21" s="123">
        <f t="shared" si="18"/>
        <v>0</v>
      </c>
      <c r="AN21" s="123">
        <f t="shared" si="18"/>
        <v>0</v>
      </c>
      <c r="AO21" s="123">
        <f t="shared" si="18"/>
        <v>0</v>
      </c>
      <c r="AP21" s="123">
        <f t="shared" si="18"/>
        <v>0</v>
      </c>
      <c r="AQ21" s="123">
        <f t="shared" si="18"/>
        <v>0</v>
      </c>
      <c r="AR21" s="192"/>
    </row>
    <row r="22" spans="1:44" ht="30.75" customHeight="1">
      <c r="A22" s="362"/>
      <c r="B22" s="352"/>
      <c r="C22" s="353"/>
      <c r="D22" s="150" t="s">
        <v>2</v>
      </c>
      <c r="E22" s="217">
        <f t="shared" si="15"/>
        <v>247910.26</v>
      </c>
      <c r="F22" s="217">
        <f t="shared" si="16"/>
        <v>26965.436180000001</v>
      </c>
      <c r="G22" s="127">
        <f t="shared" si="17"/>
        <v>10.877095679702808</v>
      </c>
      <c r="H22" s="123">
        <f t="shared" ref="H22:AQ22" si="19">H14-H18</f>
        <v>0</v>
      </c>
      <c r="I22" s="123">
        <f t="shared" si="19"/>
        <v>0</v>
      </c>
      <c r="J22" s="123">
        <f t="shared" si="19"/>
        <v>0</v>
      </c>
      <c r="K22" s="123">
        <f t="shared" si="19"/>
        <v>7485.4779699999999</v>
      </c>
      <c r="L22" s="123">
        <f t="shared" si="19"/>
        <v>7485.4779699999999</v>
      </c>
      <c r="M22" s="123">
        <f t="shared" si="19"/>
        <v>0</v>
      </c>
      <c r="N22" s="123">
        <f t="shared" si="19"/>
        <v>12475.4928</v>
      </c>
      <c r="O22" s="123">
        <f t="shared" si="19"/>
        <v>12475.4928</v>
      </c>
      <c r="P22" s="123">
        <f t="shared" si="19"/>
        <v>3</v>
      </c>
      <c r="Q22" s="123">
        <f t="shared" si="19"/>
        <v>7004.4654099999998</v>
      </c>
      <c r="R22" s="123">
        <f t="shared" si="19"/>
        <v>7004.4654099999998</v>
      </c>
      <c r="S22" s="123">
        <f t="shared" si="19"/>
        <v>1</v>
      </c>
      <c r="T22" s="123">
        <f t="shared" si="19"/>
        <v>7689.5208999999995</v>
      </c>
      <c r="U22" s="123">
        <f t="shared" si="19"/>
        <v>0</v>
      </c>
      <c r="V22" s="123">
        <f t="shared" si="19"/>
        <v>0</v>
      </c>
      <c r="W22" s="123">
        <f t="shared" si="19"/>
        <v>37425.497499999998</v>
      </c>
      <c r="X22" s="123">
        <f t="shared" si="19"/>
        <v>0</v>
      </c>
      <c r="Y22" s="123">
        <f t="shared" si="19"/>
        <v>0</v>
      </c>
      <c r="Z22" s="123">
        <f t="shared" si="19"/>
        <v>5788</v>
      </c>
      <c r="AA22" s="123">
        <f t="shared" si="19"/>
        <v>0</v>
      </c>
      <c r="AB22" s="123">
        <f t="shared" si="19"/>
        <v>0</v>
      </c>
      <c r="AC22" s="123">
        <f t="shared" si="19"/>
        <v>27682</v>
      </c>
      <c r="AD22" s="123">
        <f t="shared" si="19"/>
        <v>0</v>
      </c>
      <c r="AE22" s="123">
        <f t="shared" si="19"/>
        <v>0</v>
      </c>
      <c r="AF22" s="123">
        <f t="shared" si="19"/>
        <v>28557.9</v>
      </c>
      <c r="AG22" s="123">
        <f t="shared" si="19"/>
        <v>0</v>
      </c>
      <c r="AH22" s="123">
        <f t="shared" si="19"/>
        <v>0</v>
      </c>
      <c r="AI22" s="123">
        <f t="shared" si="19"/>
        <v>45250.800539999997</v>
      </c>
      <c r="AJ22" s="123">
        <f t="shared" si="19"/>
        <v>0</v>
      </c>
      <c r="AK22" s="123">
        <f t="shared" si="19"/>
        <v>0</v>
      </c>
      <c r="AL22" s="123">
        <f t="shared" si="19"/>
        <v>51452.443459999995</v>
      </c>
      <c r="AM22" s="123">
        <f t="shared" si="19"/>
        <v>0</v>
      </c>
      <c r="AN22" s="123">
        <f t="shared" si="19"/>
        <v>0</v>
      </c>
      <c r="AO22" s="123">
        <f t="shared" si="19"/>
        <v>17098.661420000004</v>
      </c>
      <c r="AP22" s="123">
        <f t="shared" si="19"/>
        <v>0</v>
      </c>
      <c r="AQ22" s="123">
        <f t="shared" si="19"/>
        <v>0</v>
      </c>
      <c r="AR22" s="192"/>
    </row>
    <row r="23" spans="1:44" ht="30.75" customHeight="1">
      <c r="A23" s="362"/>
      <c r="B23" s="352"/>
      <c r="C23" s="353"/>
      <c r="D23" s="151" t="s">
        <v>43</v>
      </c>
      <c r="E23" s="217">
        <f t="shared" si="15"/>
        <v>309791.33282000001</v>
      </c>
      <c r="F23" s="217">
        <f t="shared" si="16"/>
        <v>164687.85590000002</v>
      </c>
      <c r="G23" s="127">
        <f t="shared" si="17"/>
        <v>53.160898466997985</v>
      </c>
      <c r="H23" s="123">
        <f t="shared" ref="H23:AQ23" si="20">H15-H19</f>
        <v>38929.160000000003</v>
      </c>
      <c r="I23" s="123">
        <f t="shared" si="20"/>
        <v>38929.160000000003</v>
      </c>
      <c r="J23" s="123">
        <f t="shared" si="20"/>
        <v>0</v>
      </c>
      <c r="K23" s="123">
        <f t="shared" si="20"/>
        <v>93144.845640000014</v>
      </c>
      <c r="L23" s="123">
        <f t="shared" si="20"/>
        <v>93144.845640000014</v>
      </c>
      <c r="M23" s="123">
        <f t="shared" si="20"/>
        <v>1</v>
      </c>
      <c r="N23" s="123">
        <f t="shared" si="20"/>
        <v>9756.0349800000004</v>
      </c>
      <c r="O23" s="123">
        <f t="shared" si="20"/>
        <v>9755.88148</v>
      </c>
      <c r="P23" s="123">
        <f t="shared" si="20"/>
        <v>2</v>
      </c>
      <c r="Q23" s="123">
        <f t="shared" si="20"/>
        <v>22857.968779999999</v>
      </c>
      <c r="R23" s="123">
        <f t="shared" si="20"/>
        <v>22857.968779999999</v>
      </c>
      <c r="S23" s="123">
        <f t="shared" si="20"/>
        <v>-199</v>
      </c>
      <c r="T23" s="123">
        <f t="shared" si="20"/>
        <v>53810.10426</v>
      </c>
      <c r="U23" s="123">
        <f t="shared" si="20"/>
        <v>0</v>
      </c>
      <c r="V23" s="123">
        <f t="shared" si="20"/>
        <v>0</v>
      </c>
      <c r="W23" s="123">
        <f t="shared" si="20"/>
        <v>7280.2525000000005</v>
      </c>
      <c r="X23" s="123">
        <f t="shared" si="20"/>
        <v>0</v>
      </c>
      <c r="Y23" s="123">
        <f t="shared" si="20"/>
        <v>0</v>
      </c>
      <c r="Z23" s="123">
        <f t="shared" si="20"/>
        <v>3370</v>
      </c>
      <c r="AA23" s="123">
        <f t="shared" si="20"/>
        <v>0</v>
      </c>
      <c r="AB23" s="123">
        <f t="shared" si="20"/>
        <v>0</v>
      </c>
      <c r="AC23" s="123">
        <f t="shared" si="20"/>
        <v>6076</v>
      </c>
      <c r="AD23" s="123">
        <f t="shared" si="20"/>
        <v>0</v>
      </c>
      <c r="AE23" s="123">
        <f t="shared" si="20"/>
        <v>0</v>
      </c>
      <c r="AF23" s="123">
        <f t="shared" si="20"/>
        <v>45651.605909999998</v>
      </c>
      <c r="AG23" s="123">
        <f t="shared" si="20"/>
        <v>0</v>
      </c>
      <c r="AH23" s="123">
        <f t="shared" si="20"/>
        <v>0</v>
      </c>
      <c r="AI23" s="123">
        <f t="shared" si="20"/>
        <v>8247.4248200000002</v>
      </c>
      <c r="AJ23" s="123">
        <f t="shared" si="20"/>
        <v>0</v>
      </c>
      <c r="AK23" s="123">
        <f t="shared" si="20"/>
        <v>0</v>
      </c>
      <c r="AL23" s="123">
        <f t="shared" si="20"/>
        <v>10382.639769999998</v>
      </c>
      <c r="AM23" s="123">
        <f t="shared" si="20"/>
        <v>0</v>
      </c>
      <c r="AN23" s="123">
        <f t="shared" si="20"/>
        <v>0</v>
      </c>
      <c r="AO23" s="123">
        <f t="shared" si="20"/>
        <v>10285.296159999998</v>
      </c>
      <c r="AP23" s="123">
        <f t="shared" si="20"/>
        <v>0</v>
      </c>
      <c r="AQ23" s="123">
        <f t="shared" si="20"/>
        <v>0</v>
      </c>
      <c r="AR23" s="192"/>
    </row>
    <row r="24" spans="1:44" ht="18.75" customHeight="1">
      <c r="A24" s="361" t="s">
        <v>275</v>
      </c>
      <c r="B24" s="349"/>
      <c r="C24" s="350"/>
      <c r="D24" s="148" t="s">
        <v>41</v>
      </c>
      <c r="E24" s="216">
        <f>SUM(E25:E27)</f>
        <v>0</v>
      </c>
      <c r="F24" s="216">
        <f>SUM(F25:F27)</f>
        <v>0</v>
      </c>
      <c r="G24" s="127" t="e">
        <f>F24/E24*100</f>
        <v>#DIV/0!</v>
      </c>
      <c r="H24" s="127">
        <f>SUM(H25:H27)</f>
        <v>0</v>
      </c>
      <c r="I24" s="127">
        <f t="shared" ref="I24:AQ24" si="21">SUM(I25:I27)</f>
        <v>0</v>
      </c>
      <c r="J24" s="127">
        <f t="shared" si="21"/>
        <v>0</v>
      </c>
      <c r="K24" s="127">
        <f t="shared" si="21"/>
        <v>0</v>
      </c>
      <c r="L24" s="127">
        <f t="shared" si="21"/>
        <v>0</v>
      </c>
      <c r="M24" s="127">
        <f t="shared" si="21"/>
        <v>0</v>
      </c>
      <c r="N24" s="127">
        <f t="shared" si="21"/>
        <v>0</v>
      </c>
      <c r="O24" s="127">
        <f t="shared" si="21"/>
        <v>0</v>
      </c>
      <c r="P24" s="127">
        <f t="shared" si="21"/>
        <v>0</v>
      </c>
      <c r="Q24" s="127">
        <f t="shared" si="21"/>
        <v>0</v>
      </c>
      <c r="R24" s="127">
        <f t="shared" si="21"/>
        <v>0</v>
      </c>
      <c r="S24" s="127">
        <f t="shared" si="21"/>
        <v>0</v>
      </c>
      <c r="T24" s="127">
        <f t="shared" si="21"/>
        <v>0</v>
      </c>
      <c r="U24" s="127">
        <f t="shared" si="21"/>
        <v>0</v>
      </c>
      <c r="V24" s="127">
        <f t="shared" si="21"/>
        <v>0</v>
      </c>
      <c r="W24" s="127">
        <f t="shared" si="21"/>
        <v>0</v>
      </c>
      <c r="X24" s="127">
        <f t="shared" si="21"/>
        <v>0</v>
      </c>
      <c r="Y24" s="127">
        <f t="shared" si="21"/>
        <v>0</v>
      </c>
      <c r="Z24" s="127">
        <f t="shared" si="21"/>
        <v>0</v>
      </c>
      <c r="AA24" s="127">
        <f t="shared" si="21"/>
        <v>0</v>
      </c>
      <c r="AB24" s="127">
        <f t="shared" si="21"/>
        <v>0</v>
      </c>
      <c r="AC24" s="127">
        <f t="shared" si="21"/>
        <v>0</v>
      </c>
      <c r="AD24" s="127">
        <f t="shared" si="21"/>
        <v>0</v>
      </c>
      <c r="AE24" s="127">
        <f t="shared" si="21"/>
        <v>0</v>
      </c>
      <c r="AF24" s="127">
        <f t="shared" si="21"/>
        <v>0</v>
      </c>
      <c r="AG24" s="127">
        <f t="shared" si="21"/>
        <v>0</v>
      </c>
      <c r="AH24" s="127">
        <f t="shared" si="21"/>
        <v>0</v>
      </c>
      <c r="AI24" s="127">
        <f t="shared" si="21"/>
        <v>0</v>
      </c>
      <c r="AJ24" s="127">
        <f t="shared" si="21"/>
        <v>0</v>
      </c>
      <c r="AK24" s="127">
        <f t="shared" si="21"/>
        <v>0</v>
      </c>
      <c r="AL24" s="127">
        <f t="shared" si="21"/>
        <v>0</v>
      </c>
      <c r="AM24" s="127">
        <f t="shared" si="21"/>
        <v>0</v>
      </c>
      <c r="AN24" s="127">
        <f t="shared" si="21"/>
        <v>0</v>
      </c>
      <c r="AO24" s="127">
        <f t="shared" si="21"/>
        <v>0</v>
      </c>
      <c r="AP24" s="127">
        <f t="shared" si="21"/>
        <v>0</v>
      </c>
      <c r="AQ24" s="127">
        <f t="shared" si="21"/>
        <v>0</v>
      </c>
      <c r="AR24" s="332"/>
    </row>
    <row r="25" spans="1:44" ht="31.5">
      <c r="A25" s="362"/>
      <c r="B25" s="352"/>
      <c r="C25" s="353"/>
      <c r="D25" s="149" t="s">
        <v>37</v>
      </c>
      <c r="E25" s="217">
        <f t="shared" ref="E25:E27" si="22">H25+K25+N25+Q25+T25+W25+Z25+AC25+AF25+AI25+AL25+AO25</f>
        <v>0</v>
      </c>
      <c r="F25" s="217">
        <f t="shared" ref="F25:F27" si="23">I25+L25+O25+R25+U25+X25+AA25+AD25+AG25+AJ25+AM25+AP25</f>
        <v>0</v>
      </c>
      <c r="G25" s="127" t="e">
        <f t="shared" ref="G25:G27" si="24">F25/E25*100</f>
        <v>#DIV/0!</v>
      </c>
      <c r="H25" s="123"/>
      <c r="I25" s="123"/>
      <c r="J25" s="131"/>
      <c r="K25" s="123"/>
      <c r="L25" s="123"/>
      <c r="M25" s="131"/>
      <c r="N25" s="123"/>
      <c r="O25" s="123"/>
      <c r="P25" s="131"/>
      <c r="Q25" s="123"/>
      <c r="R25" s="123"/>
      <c r="S25" s="131"/>
      <c r="T25" s="123"/>
      <c r="U25" s="123"/>
      <c r="V25" s="131"/>
      <c r="W25" s="123"/>
      <c r="X25" s="123"/>
      <c r="Y25" s="131"/>
      <c r="Z25" s="123"/>
      <c r="AA25" s="123"/>
      <c r="AB25" s="131"/>
      <c r="AC25" s="123"/>
      <c r="AD25" s="123"/>
      <c r="AE25" s="131"/>
      <c r="AF25" s="123"/>
      <c r="AG25" s="123"/>
      <c r="AH25" s="131"/>
      <c r="AI25" s="123"/>
      <c r="AJ25" s="123"/>
      <c r="AK25" s="123"/>
      <c r="AL25" s="123"/>
      <c r="AM25" s="123"/>
      <c r="AN25" s="131"/>
      <c r="AO25" s="123"/>
      <c r="AP25" s="123"/>
      <c r="AQ25" s="131"/>
      <c r="AR25" s="380"/>
    </row>
    <row r="26" spans="1:44" ht="33.6" customHeight="1">
      <c r="A26" s="362"/>
      <c r="B26" s="352"/>
      <c r="C26" s="353"/>
      <c r="D26" s="150" t="s">
        <v>2</v>
      </c>
      <c r="E26" s="217">
        <f t="shared" si="22"/>
        <v>0</v>
      </c>
      <c r="F26" s="217">
        <f t="shared" si="23"/>
        <v>0</v>
      </c>
      <c r="G26" s="127" t="e">
        <f t="shared" si="24"/>
        <v>#DIV/0!</v>
      </c>
      <c r="H26" s="123"/>
      <c r="I26" s="123"/>
      <c r="J26" s="131"/>
      <c r="K26" s="123"/>
      <c r="L26" s="123"/>
      <c r="M26" s="131"/>
      <c r="N26" s="123"/>
      <c r="O26" s="123"/>
      <c r="P26" s="131"/>
      <c r="Q26" s="123"/>
      <c r="R26" s="123"/>
      <c r="S26" s="131"/>
      <c r="T26" s="123"/>
      <c r="U26" s="123"/>
      <c r="V26" s="131"/>
      <c r="W26" s="123"/>
      <c r="X26" s="123"/>
      <c r="Y26" s="131"/>
      <c r="Z26" s="123"/>
      <c r="AA26" s="123"/>
      <c r="AB26" s="131"/>
      <c r="AC26" s="123"/>
      <c r="AD26" s="123"/>
      <c r="AE26" s="131"/>
      <c r="AF26" s="123"/>
      <c r="AG26" s="123"/>
      <c r="AH26" s="131"/>
      <c r="AI26" s="123"/>
      <c r="AJ26" s="123"/>
      <c r="AK26" s="131"/>
      <c r="AL26" s="123"/>
      <c r="AM26" s="123"/>
      <c r="AN26" s="131"/>
      <c r="AO26" s="123"/>
      <c r="AP26" s="123"/>
      <c r="AQ26" s="131"/>
      <c r="AR26" s="380"/>
    </row>
    <row r="27" spans="1:44" ht="15.75">
      <c r="A27" s="362"/>
      <c r="B27" s="352"/>
      <c r="C27" s="353"/>
      <c r="D27" s="151" t="s">
        <v>43</v>
      </c>
      <c r="E27" s="217">
        <f t="shared" si="22"/>
        <v>0</v>
      </c>
      <c r="F27" s="217">
        <f t="shared" si="23"/>
        <v>0</v>
      </c>
      <c r="G27" s="127" t="e">
        <f t="shared" si="24"/>
        <v>#DIV/0!</v>
      </c>
      <c r="H27" s="123"/>
      <c r="I27" s="123"/>
      <c r="J27" s="131"/>
      <c r="K27" s="123"/>
      <c r="L27" s="123"/>
      <c r="M27" s="131"/>
      <c r="N27" s="123"/>
      <c r="O27" s="123"/>
      <c r="P27" s="131"/>
      <c r="Q27" s="123"/>
      <c r="R27" s="123"/>
      <c r="S27" s="131"/>
      <c r="T27" s="123"/>
      <c r="U27" s="123"/>
      <c r="V27" s="131"/>
      <c r="W27" s="123"/>
      <c r="X27" s="123"/>
      <c r="Y27" s="131"/>
      <c r="Z27" s="123"/>
      <c r="AA27" s="123"/>
      <c r="AB27" s="131"/>
      <c r="AC27" s="123"/>
      <c r="AD27" s="123"/>
      <c r="AE27" s="131"/>
      <c r="AF27" s="123"/>
      <c r="AG27" s="123"/>
      <c r="AH27" s="131"/>
      <c r="AI27" s="123"/>
      <c r="AJ27" s="123"/>
      <c r="AK27" s="131"/>
      <c r="AL27" s="123"/>
      <c r="AM27" s="123"/>
      <c r="AN27" s="131"/>
      <c r="AO27" s="123"/>
      <c r="AP27" s="123"/>
      <c r="AQ27" s="131"/>
      <c r="AR27" s="380"/>
    </row>
    <row r="28" spans="1:44" ht="17.25" customHeight="1">
      <c r="A28" s="348" t="s">
        <v>274</v>
      </c>
      <c r="B28" s="349"/>
      <c r="C28" s="350"/>
      <c r="D28" s="148" t="s">
        <v>41</v>
      </c>
      <c r="E28" s="216">
        <f>SUM(E29:E31)</f>
        <v>592418.41515000002</v>
      </c>
      <c r="F28" s="216">
        <f>SUM(F29:F31)</f>
        <v>191799.30634000001</v>
      </c>
      <c r="G28" s="127">
        <f>F28/E28*100</f>
        <v>32.375648939176969</v>
      </c>
      <c r="H28" s="127">
        <f>SUM(H29:H31)</f>
        <v>38929.160000000003</v>
      </c>
      <c r="I28" s="127">
        <f t="shared" ref="I28:AQ28" si="25">SUM(I29:I31)</f>
        <v>38929.160000000003</v>
      </c>
      <c r="J28" s="127">
        <f t="shared" si="25"/>
        <v>0</v>
      </c>
      <c r="K28" s="127">
        <f t="shared" si="25"/>
        <v>100749.33787000002</v>
      </c>
      <c r="L28" s="127">
        <f t="shared" si="25"/>
        <v>100749.33787000002</v>
      </c>
      <c r="M28" s="127">
        <f t="shared" si="25"/>
        <v>1</v>
      </c>
      <c r="N28" s="127">
        <f t="shared" si="25"/>
        <v>22231.52778</v>
      </c>
      <c r="O28" s="127">
        <f t="shared" si="25"/>
        <v>22231.37428</v>
      </c>
      <c r="P28" s="127">
        <f t="shared" si="25"/>
        <v>5</v>
      </c>
      <c r="Q28" s="127">
        <f t="shared" si="25"/>
        <v>29889.43419</v>
      </c>
      <c r="R28" s="127">
        <f t="shared" si="25"/>
        <v>29889.43419</v>
      </c>
      <c r="S28" s="127">
        <f t="shared" si="25"/>
        <v>103</v>
      </c>
      <c r="T28" s="127">
        <f t="shared" si="25"/>
        <v>61975.645900000003</v>
      </c>
      <c r="U28" s="127">
        <f t="shared" si="25"/>
        <v>0</v>
      </c>
      <c r="V28" s="127">
        <f t="shared" si="25"/>
        <v>0</v>
      </c>
      <c r="W28" s="127">
        <f t="shared" si="25"/>
        <v>44705.75</v>
      </c>
      <c r="X28" s="127">
        <f t="shared" si="25"/>
        <v>0</v>
      </c>
      <c r="Y28" s="127">
        <f t="shared" si="25"/>
        <v>0</v>
      </c>
      <c r="Z28" s="127">
        <f t="shared" si="25"/>
        <v>10743.98926</v>
      </c>
      <c r="AA28" s="127">
        <f t="shared" si="25"/>
        <v>0</v>
      </c>
      <c r="AB28" s="127">
        <f t="shared" si="25"/>
        <v>0</v>
      </c>
      <c r="AC28" s="127">
        <f t="shared" si="25"/>
        <v>33758</v>
      </c>
      <c r="AD28" s="127">
        <f t="shared" si="25"/>
        <v>0</v>
      </c>
      <c r="AE28" s="127">
        <f t="shared" si="25"/>
        <v>0</v>
      </c>
      <c r="AF28" s="127">
        <f t="shared" si="25"/>
        <v>85244.581220000007</v>
      </c>
      <c r="AG28" s="127">
        <f t="shared" si="25"/>
        <v>0</v>
      </c>
      <c r="AH28" s="127">
        <f t="shared" si="25"/>
        <v>0</v>
      </c>
      <c r="AI28" s="127">
        <f t="shared" si="25"/>
        <v>53498.225359999997</v>
      </c>
      <c r="AJ28" s="127">
        <f t="shared" si="25"/>
        <v>0</v>
      </c>
      <c r="AK28" s="127">
        <f t="shared" si="25"/>
        <v>0</v>
      </c>
      <c r="AL28" s="127">
        <f t="shared" si="25"/>
        <v>71278.513229999997</v>
      </c>
      <c r="AM28" s="127">
        <f t="shared" si="25"/>
        <v>0</v>
      </c>
      <c r="AN28" s="127">
        <f t="shared" si="25"/>
        <v>0</v>
      </c>
      <c r="AO28" s="127">
        <f t="shared" si="25"/>
        <v>39414.250339999999</v>
      </c>
      <c r="AP28" s="127">
        <f t="shared" si="25"/>
        <v>0</v>
      </c>
      <c r="AQ28" s="127">
        <f t="shared" si="25"/>
        <v>0</v>
      </c>
      <c r="AR28" s="380"/>
    </row>
    <row r="29" spans="1:44" ht="31.5">
      <c r="A29" s="351"/>
      <c r="B29" s="352"/>
      <c r="C29" s="353"/>
      <c r="D29" s="150" t="s">
        <v>37</v>
      </c>
      <c r="E29" s="217">
        <f t="shared" ref="E29:E31" si="26">H29+K29+N29+Q29+T29+W29+Z29+AC29+AF29+AI29+AL29+AO29</f>
        <v>5461.8</v>
      </c>
      <c r="F29" s="217">
        <f t="shared" ref="F29:F31" si="27">I29+L29+O29+R29+U29+X29+AA29+AD29+AG29+AJ29+AM29+AP29</f>
        <v>119.01425999999999</v>
      </c>
      <c r="G29" s="127">
        <f t="shared" ref="G29:G31" si="28">F29/E29*100</f>
        <v>2.1790299901131491</v>
      </c>
      <c r="H29" s="123">
        <f>H13-H25</f>
        <v>0</v>
      </c>
      <c r="I29" s="123">
        <f t="shared" ref="I29:AQ29" si="29">I13-I25</f>
        <v>0</v>
      </c>
      <c r="J29" s="123">
        <f t="shared" si="29"/>
        <v>0</v>
      </c>
      <c r="K29" s="123">
        <f t="shared" si="29"/>
        <v>119.01425999999999</v>
      </c>
      <c r="L29" s="123">
        <f t="shared" si="29"/>
        <v>119.01425999999999</v>
      </c>
      <c r="M29" s="123">
        <f t="shared" si="29"/>
        <v>0</v>
      </c>
      <c r="N29" s="123">
        <f t="shared" si="29"/>
        <v>0</v>
      </c>
      <c r="O29" s="123">
        <f t="shared" si="29"/>
        <v>0</v>
      </c>
      <c r="P29" s="123">
        <f t="shared" si="29"/>
        <v>0</v>
      </c>
      <c r="Q29" s="123">
        <f t="shared" si="29"/>
        <v>0</v>
      </c>
      <c r="R29" s="123">
        <f t="shared" si="29"/>
        <v>0</v>
      </c>
      <c r="S29" s="123">
        <f t="shared" si="29"/>
        <v>0</v>
      </c>
      <c r="T29" s="123">
        <f t="shared" si="29"/>
        <v>84.985740000000007</v>
      </c>
      <c r="U29" s="123">
        <f t="shared" si="29"/>
        <v>0</v>
      </c>
      <c r="V29" s="123">
        <f t="shared" si="29"/>
        <v>0</v>
      </c>
      <c r="W29" s="123">
        <f t="shared" si="29"/>
        <v>0</v>
      </c>
      <c r="X29" s="123">
        <f t="shared" si="29"/>
        <v>0</v>
      </c>
      <c r="Y29" s="123">
        <f t="shared" si="29"/>
        <v>0</v>
      </c>
      <c r="Z29" s="123">
        <f t="shared" si="29"/>
        <v>0</v>
      </c>
      <c r="AA29" s="123">
        <f t="shared" si="29"/>
        <v>0</v>
      </c>
      <c r="AB29" s="123">
        <f t="shared" si="29"/>
        <v>0</v>
      </c>
      <c r="AC29" s="123">
        <f t="shared" si="29"/>
        <v>0</v>
      </c>
      <c r="AD29" s="123">
        <f t="shared" si="29"/>
        <v>0</v>
      </c>
      <c r="AE29" s="123">
        <f t="shared" si="29"/>
        <v>0</v>
      </c>
      <c r="AF29" s="123">
        <f t="shared" si="29"/>
        <v>5257.8</v>
      </c>
      <c r="AG29" s="123">
        <f t="shared" si="29"/>
        <v>0</v>
      </c>
      <c r="AH29" s="123">
        <f t="shared" si="29"/>
        <v>0</v>
      </c>
      <c r="AI29" s="123">
        <f t="shared" si="29"/>
        <v>0</v>
      </c>
      <c r="AJ29" s="123">
        <f t="shared" si="29"/>
        <v>0</v>
      </c>
      <c r="AK29" s="123">
        <f t="shared" si="29"/>
        <v>0</v>
      </c>
      <c r="AL29" s="123">
        <f t="shared" si="29"/>
        <v>0</v>
      </c>
      <c r="AM29" s="123">
        <f t="shared" si="29"/>
        <v>0</v>
      </c>
      <c r="AN29" s="123">
        <f t="shared" si="29"/>
        <v>0</v>
      </c>
      <c r="AO29" s="123">
        <f t="shared" si="29"/>
        <v>0</v>
      </c>
      <c r="AP29" s="123">
        <f t="shared" si="29"/>
        <v>0</v>
      </c>
      <c r="AQ29" s="123">
        <f t="shared" si="29"/>
        <v>0</v>
      </c>
      <c r="AR29" s="380"/>
    </row>
    <row r="30" spans="1:44" ht="31.15" customHeight="1">
      <c r="A30" s="351"/>
      <c r="B30" s="352"/>
      <c r="C30" s="353"/>
      <c r="D30" s="150" t="s">
        <v>2</v>
      </c>
      <c r="E30" s="217">
        <f t="shared" si="26"/>
        <v>250476.67337000003</v>
      </c>
      <c r="F30" s="217">
        <f t="shared" si="27"/>
        <v>26965.436180000001</v>
      </c>
      <c r="G30" s="127">
        <f t="shared" si="28"/>
        <v>10.765647681757216</v>
      </c>
      <c r="H30" s="123">
        <f t="shared" ref="H30:AQ30" si="30">H14-H26</f>
        <v>0</v>
      </c>
      <c r="I30" s="123">
        <f t="shared" si="30"/>
        <v>0</v>
      </c>
      <c r="J30" s="123">
        <f t="shared" si="30"/>
        <v>0</v>
      </c>
      <c r="K30" s="123">
        <f t="shared" si="30"/>
        <v>7485.4779699999999</v>
      </c>
      <c r="L30" s="123">
        <f t="shared" si="30"/>
        <v>7485.4779699999999</v>
      </c>
      <c r="M30" s="123">
        <f t="shared" si="30"/>
        <v>0</v>
      </c>
      <c r="N30" s="123">
        <f t="shared" si="30"/>
        <v>12475.4928</v>
      </c>
      <c r="O30" s="123">
        <f t="shared" si="30"/>
        <v>12475.4928</v>
      </c>
      <c r="P30" s="123">
        <f t="shared" si="30"/>
        <v>3</v>
      </c>
      <c r="Q30" s="123">
        <f t="shared" si="30"/>
        <v>7004.4654099999998</v>
      </c>
      <c r="R30" s="123">
        <f t="shared" si="30"/>
        <v>7004.4654099999998</v>
      </c>
      <c r="S30" s="123">
        <f t="shared" si="30"/>
        <v>1</v>
      </c>
      <c r="T30" s="123">
        <f t="shared" si="30"/>
        <v>7689.5208999999995</v>
      </c>
      <c r="U30" s="123">
        <f t="shared" si="30"/>
        <v>0</v>
      </c>
      <c r="V30" s="123">
        <f t="shared" si="30"/>
        <v>0</v>
      </c>
      <c r="W30" s="123">
        <f t="shared" si="30"/>
        <v>37425.497499999998</v>
      </c>
      <c r="X30" s="123">
        <f t="shared" si="30"/>
        <v>0</v>
      </c>
      <c r="Y30" s="123">
        <f t="shared" si="30"/>
        <v>0</v>
      </c>
      <c r="Z30" s="123">
        <f t="shared" si="30"/>
        <v>5788</v>
      </c>
      <c r="AA30" s="123">
        <f t="shared" si="30"/>
        <v>0</v>
      </c>
      <c r="AB30" s="123">
        <f t="shared" si="30"/>
        <v>0</v>
      </c>
      <c r="AC30" s="123">
        <f t="shared" si="30"/>
        <v>27682</v>
      </c>
      <c r="AD30" s="123">
        <f t="shared" si="30"/>
        <v>0</v>
      </c>
      <c r="AE30" s="123">
        <f t="shared" si="30"/>
        <v>0</v>
      </c>
      <c r="AF30" s="123">
        <f t="shared" si="30"/>
        <v>31124.313370000003</v>
      </c>
      <c r="AG30" s="123">
        <f t="shared" si="30"/>
        <v>0</v>
      </c>
      <c r="AH30" s="123">
        <f t="shared" si="30"/>
        <v>0</v>
      </c>
      <c r="AI30" s="123">
        <f t="shared" si="30"/>
        <v>45250.800539999997</v>
      </c>
      <c r="AJ30" s="123">
        <f t="shared" si="30"/>
        <v>0</v>
      </c>
      <c r="AK30" s="123">
        <f t="shared" si="30"/>
        <v>0</v>
      </c>
      <c r="AL30" s="123">
        <f t="shared" si="30"/>
        <v>51452.443459999995</v>
      </c>
      <c r="AM30" s="123">
        <f t="shared" si="30"/>
        <v>0</v>
      </c>
      <c r="AN30" s="123">
        <f t="shared" si="30"/>
        <v>0</v>
      </c>
      <c r="AO30" s="123">
        <f t="shared" si="30"/>
        <v>17098.661420000004</v>
      </c>
      <c r="AP30" s="123">
        <f t="shared" si="30"/>
        <v>0</v>
      </c>
      <c r="AQ30" s="123">
        <f t="shared" si="30"/>
        <v>0</v>
      </c>
      <c r="AR30" s="380"/>
    </row>
    <row r="31" spans="1:44" ht="15.75">
      <c r="A31" s="351"/>
      <c r="B31" s="352"/>
      <c r="C31" s="353"/>
      <c r="D31" s="152" t="s">
        <v>43</v>
      </c>
      <c r="E31" s="217">
        <f t="shared" si="26"/>
        <v>336479.94178000005</v>
      </c>
      <c r="F31" s="217">
        <f t="shared" si="27"/>
        <v>164714.85590000002</v>
      </c>
      <c r="G31" s="127">
        <f t="shared" si="28"/>
        <v>48.952355087987733</v>
      </c>
      <c r="H31" s="123">
        <f t="shared" ref="H31:AQ31" si="31">H15-H27</f>
        <v>38929.160000000003</v>
      </c>
      <c r="I31" s="123">
        <f t="shared" si="31"/>
        <v>38929.160000000003</v>
      </c>
      <c r="J31" s="123">
        <f t="shared" si="31"/>
        <v>0</v>
      </c>
      <c r="K31" s="123">
        <f t="shared" si="31"/>
        <v>93144.845640000014</v>
      </c>
      <c r="L31" s="123">
        <f t="shared" si="31"/>
        <v>93144.845640000014</v>
      </c>
      <c r="M31" s="123">
        <f t="shared" si="31"/>
        <v>1</v>
      </c>
      <c r="N31" s="123">
        <f t="shared" si="31"/>
        <v>9756.0349800000004</v>
      </c>
      <c r="O31" s="123">
        <f t="shared" si="31"/>
        <v>9755.88148</v>
      </c>
      <c r="P31" s="123">
        <f t="shared" si="31"/>
        <v>2</v>
      </c>
      <c r="Q31" s="123">
        <f t="shared" si="31"/>
        <v>22884.968779999999</v>
      </c>
      <c r="R31" s="123">
        <f t="shared" si="31"/>
        <v>22884.968779999999</v>
      </c>
      <c r="S31" s="123">
        <f t="shared" si="31"/>
        <v>102</v>
      </c>
      <c r="T31" s="123">
        <f t="shared" si="31"/>
        <v>54201.139260000004</v>
      </c>
      <c r="U31" s="123">
        <f t="shared" si="31"/>
        <v>0</v>
      </c>
      <c r="V31" s="123">
        <f t="shared" si="31"/>
        <v>0</v>
      </c>
      <c r="W31" s="123">
        <f t="shared" si="31"/>
        <v>7280.2525000000005</v>
      </c>
      <c r="X31" s="123">
        <f t="shared" si="31"/>
        <v>0</v>
      </c>
      <c r="Y31" s="123">
        <f t="shared" si="31"/>
        <v>0</v>
      </c>
      <c r="Z31" s="123">
        <f t="shared" si="31"/>
        <v>4955.9892600000003</v>
      </c>
      <c r="AA31" s="123">
        <f t="shared" si="31"/>
        <v>0</v>
      </c>
      <c r="AB31" s="123">
        <f t="shared" si="31"/>
        <v>0</v>
      </c>
      <c r="AC31" s="123">
        <f t="shared" si="31"/>
        <v>6076</v>
      </c>
      <c r="AD31" s="123">
        <f t="shared" si="31"/>
        <v>0</v>
      </c>
      <c r="AE31" s="123">
        <f t="shared" si="31"/>
        <v>0</v>
      </c>
      <c r="AF31" s="123">
        <f t="shared" si="31"/>
        <v>48862.467850000001</v>
      </c>
      <c r="AG31" s="123">
        <f t="shared" si="31"/>
        <v>0</v>
      </c>
      <c r="AH31" s="123">
        <f t="shared" si="31"/>
        <v>0</v>
      </c>
      <c r="AI31" s="123">
        <f t="shared" si="31"/>
        <v>8247.4248200000002</v>
      </c>
      <c r="AJ31" s="123">
        <f t="shared" si="31"/>
        <v>0</v>
      </c>
      <c r="AK31" s="123">
        <f t="shared" si="31"/>
        <v>0</v>
      </c>
      <c r="AL31" s="123">
        <f t="shared" si="31"/>
        <v>19826.069769999998</v>
      </c>
      <c r="AM31" s="123">
        <f t="shared" si="31"/>
        <v>0</v>
      </c>
      <c r="AN31" s="123">
        <f t="shared" si="31"/>
        <v>0</v>
      </c>
      <c r="AO31" s="123">
        <f t="shared" si="31"/>
        <v>22315.588919999998</v>
      </c>
      <c r="AP31" s="123">
        <f t="shared" si="31"/>
        <v>0</v>
      </c>
      <c r="AQ31" s="123">
        <f t="shared" si="31"/>
        <v>0</v>
      </c>
      <c r="AR31" s="380"/>
    </row>
    <row r="32" spans="1:44" ht="37.15" customHeight="1">
      <c r="A32" s="348" t="s">
        <v>272</v>
      </c>
      <c r="B32" s="374"/>
      <c r="C32" s="375"/>
      <c r="D32" s="148" t="s">
        <v>41</v>
      </c>
      <c r="E32" s="218"/>
      <c r="F32" s="216"/>
      <c r="G32" s="128"/>
      <c r="H32" s="129" t="s">
        <v>273</v>
      </c>
      <c r="I32" s="127" t="s">
        <v>273</v>
      </c>
      <c r="J32" s="129" t="s">
        <v>273</v>
      </c>
      <c r="K32" s="127" t="s">
        <v>273</v>
      </c>
      <c r="L32" s="129" t="s">
        <v>273</v>
      </c>
      <c r="M32" s="127" t="s">
        <v>273</v>
      </c>
      <c r="N32" s="129" t="s">
        <v>273</v>
      </c>
      <c r="O32" s="127" t="s">
        <v>273</v>
      </c>
      <c r="P32" s="129" t="s">
        <v>273</v>
      </c>
      <c r="Q32" s="127" t="s">
        <v>273</v>
      </c>
      <c r="R32" s="129" t="s">
        <v>273</v>
      </c>
      <c r="S32" s="127" t="s">
        <v>273</v>
      </c>
      <c r="T32" s="129" t="s">
        <v>273</v>
      </c>
      <c r="U32" s="127" t="s">
        <v>273</v>
      </c>
      <c r="V32" s="129" t="s">
        <v>273</v>
      </c>
      <c r="W32" s="127" t="s">
        <v>273</v>
      </c>
      <c r="X32" s="129" t="s">
        <v>273</v>
      </c>
      <c r="Y32" s="127" t="s">
        <v>273</v>
      </c>
      <c r="Z32" s="129" t="s">
        <v>273</v>
      </c>
      <c r="AA32" s="127" t="s">
        <v>273</v>
      </c>
      <c r="AB32" s="129" t="s">
        <v>273</v>
      </c>
      <c r="AC32" s="127" t="s">
        <v>273</v>
      </c>
      <c r="AD32" s="129" t="s">
        <v>273</v>
      </c>
      <c r="AE32" s="127" t="s">
        <v>273</v>
      </c>
      <c r="AF32" s="129" t="s">
        <v>273</v>
      </c>
      <c r="AG32" s="127" t="s">
        <v>273</v>
      </c>
      <c r="AH32" s="129" t="s">
        <v>273</v>
      </c>
      <c r="AI32" s="127" t="s">
        <v>273</v>
      </c>
      <c r="AJ32" s="129" t="s">
        <v>273</v>
      </c>
      <c r="AK32" s="127" t="s">
        <v>273</v>
      </c>
      <c r="AL32" s="129" t="s">
        <v>273</v>
      </c>
      <c r="AM32" s="127" t="s">
        <v>273</v>
      </c>
      <c r="AN32" s="129" t="s">
        <v>273</v>
      </c>
      <c r="AO32" s="127" t="s">
        <v>273</v>
      </c>
      <c r="AP32" s="129" t="s">
        <v>273</v>
      </c>
      <c r="AQ32" s="127" t="s">
        <v>273</v>
      </c>
      <c r="AR32" s="147"/>
    </row>
    <row r="33" spans="1:44" ht="37.15" customHeight="1">
      <c r="A33" s="376"/>
      <c r="B33" s="377"/>
      <c r="C33" s="378"/>
      <c r="D33" s="150" t="s">
        <v>37</v>
      </c>
      <c r="E33" s="219"/>
      <c r="F33" s="226"/>
      <c r="G33" s="124"/>
      <c r="H33" s="129" t="s">
        <v>273</v>
      </c>
      <c r="I33" s="127" t="s">
        <v>273</v>
      </c>
      <c r="J33" s="129" t="s">
        <v>273</v>
      </c>
      <c r="K33" s="127" t="s">
        <v>273</v>
      </c>
      <c r="L33" s="129" t="s">
        <v>273</v>
      </c>
      <c r="M33" s="127" t="s">
        <v>273</v>
      </c>
      <c r="N33" s="129" t="s">
        <v>273</v>
      </c>
      <c r="O33" s="127" t="s">
        <v>273</v>
      </c>
      <c r="P33" s="129" t="s">
        <v>273</v>
      </c>
      <c r="Q33" s="127" t="s">
        <v>273</v>
      </c>
      <c r="R33" s="129" t="s">
        <v>273</v>
      </c>
      <c r="S33" s="127" t="s">
        <v>273</v>
      </c>
      <c r="T33" s="129" t="s">
        <v>273</v>
      </c>
      <c r="U33" s="127" t="s">
        <v>273</v>
      </c>
      <c r="V33" s="129" t="s">
        <v>273</v>
      </c>
      <c r="W33" s="127" t="s">
        <v>273</v>
      </c>
      <c r="X33" s="129" t="s">
        <v>273</v>
      </c>
      <c r="Y33" s="127" t="s">
        <v>273</v>
      </c>
      <c r="Z33" s="129" t="s">
        <v>273</v>
      </c>
      <c r="AA33" s="127" t="s">
        <v>273</v>
      </c>
      <c r="AB33" s="129" t="s">
        <v>273</v>
      </c>
      <c r="AC33" s="127" t="s">
        <v>273</v>
      </c>
      <c r="AD33" s="129" t="s">
        <v>273</v>
      </c>
      <c r="AE33" s="127" t="s">
        <v>273</v>
      </c>
      <c r="AF33" s="129" t="s">
        <v>273</v>
      </c>
      <c r="AG33" s="127" t="s">
        <v>273</v>
      </c>
      <c r="AH33" s="129" t="s">
        <v>273</v>
      </c>
      <c r="AI33" s="127" t="s">
        <v>273</v>
      </c>
      <c r="AJ33" s="129" t="s">
        <v>273</v>
      </c>
      <c r="AK33" s="127" t="s">
        <v>273</v>
      </c>
      <c r="AL33" s="129" t="s">
        <v>273</v>
      </c>
      <c r="AM33" s="127" t="s">
        <v>273</v>
      </c>
      <c r="AN33" s="129" t="s">
        <v>273</v>
      </c>
      <c r="AO33" s="127" t="s">
        <v>273</v>
      </c>
      <c r="AP33" s="129" t="s">
        <v>273</v>
      </c>
      <c r="AQ33" s="127" t="s">
        <v>273</v>
      </c>
      <c r="AR33" s="147"/>
    </row>
    <row r="34" spans="1:44" ht="37.15" customHeight="1">
      <c r="A34" s="376"/>
      <c r="B34" s="377"/>
      <c r="C34" s="378"/>
      <c r="D34" s="150" t="s">
        <v>2</v>
      </c>
      <c r="E34" s="220"/>
      <c r="F34" s="221"/>
      <c r="G34" s="125"/>
      <c r="H34" s="129" t="s">
        <v>273</v>
      </c>
      <c r="I34" s="127" t="s">
        <v>273</v>
      </c>
      <c r="J34" s="129" t="s">
        <v>273</v>
      </c>
      <c r="K34" s="127" t="s">
        <v>273</v>
      </c>
      <c r="L34" s="129" t="s">
        <v>273</v>
      </c>
      <c r="M34" s="127" t="s">
        <v>273</v>
      </c>
      <c r="N34" s="129" t="s">
        <v>273</v>
      </c>
      <c r="O34" s="127" t="s">
        <v>273</v>
      </c>
      <c r="P34" s="129" t="s">
        <v>273</v>
      </c>
      <c r="Q34" s="127" t="s">
        <v>273</v>
      </c>
      <c r="R34" s="129" t="s">
        <v>273</v>
      </c>
      <c r="S34" s="127" t="s">
        <v>273</v>
      </c>
      <c r="T34" s="129" t="s">
        <v>273</v>
      </c>
      <c r="U34" s="127" t="s">
        <v>273</v>
      </c>
      <c r="V34" s="129" t="s">
        <v>273</v>
      </c>
      <c r="W34" s="127" t="s">
        <v>273</v>
      </c>
      <c r="X34" s="129" t="s">
        <v>273</v>
      </c>
      <c r="Y34" s="127" t="s">
        <v>273</v>
      </c>
      <c r="Z34" s="129" t="s">
        <v>273</v>
      </c>
      <c r="AA34" s="127" t="s">
        <v>273</v>
      </c>
      <c r="AB34" s="129" t="s">
        <v>273</v>
      </c>
      <c r="AC34" s="127" t="s">
        <v>273</v>
      </c>
      <c r="AD34" s="129" t="s">
        <v>273</v>
      </c>
      <c r="AE34" s="127" t="s">
        <v>273</v>
      </c>
      <c r="AF34" s="129" t="s">
        <v>273</v>
      </c>
      <c r="AG34" s="127" t="s">
        <v>273</v>
      </c>
      <c r="AH34" s="129" t="s">
        <v>273</v>
      </c>
      <c r="AI34" s="127" t="s">
        <v>273</v>
      </c>
      <c r="AJ34" s="129" t="s">
        <v>273</v>
      </c>
      <c r="AK34" s="127" t="s">
        <v>273</v>
      </c>
      <c r="AL34" s="129" t="s">
        <v>273</v>
      </c>
      <c r="AM34" s="127" t="s">
        <v>273</v>
      </c>
      <c r="AN34" s="129" t="s">
        <v>273</v>
      </c>
      <c r="AO34" s="127" t="s">
        <v>273</v>
      </c>
      <c r="AP34" s="129" t="s">
        <v>273</v>
      </c>
      <c r="AQ34" s="127" t="s">
        <v>273</v>
      </c>
      <c r="AR34" s="147"/>
    </row>
    <row r="35" spans="1:44" ht="37.15" customHeight="1">
      <c r="A35" s="376"/>
      <c r="B35" s="377"/>
      <c r="C35" s="378"/>
      <c r="D35" s="152" t="s">
        <v>43</v>
      </c>
      <c r="E35" s="220"/>
      <c r="F35" s="221"/>
      <c r="G35" s="125"/>
      <c r="H35" s="129" t="s">
        <v>273</v>
      </c>
      <c r="I35" s="127" t="s">
        <v>273</v>
      </c>
      <c r="J35" s="129" t="s">
        <v>273</v>
      </c>
      <c r="K35" s="127" t="s">
        <v>273</v>
      </c>
      <c r="L35" s="129" t="s">
        <v>273</v>
      </c>
      <c r="M35" s="127" t="s">
        <v>273</v>
      </c>
      <c r="N35" s="129" t="s">
        <v>273</v>
      </c>
      <c r="O35" s="127" t="s">
        <v>273</v>
      </c>
      <c r="P35" s="129" t="s">
        <v>273</v>
      </c>
      <c r="Q35" s="127" t="s">
        <v>273</v>
      </c>
      <c r="R35" s="129" t="s">
        <v>273</v>
      </c>
      <c r="S35" s="127" t="s">
        <v>273</v>
      </c>
      <c r="T35" s="129" t="s">
        <v>273</v>
      </c>
      <c r="U35" s="127" t="s">
        <v>273</v>
      </c>
      <c r="V35" s="129" t="s">
        <v>273</v>
      </c>
      <c r="W35" s="127" t="s">
        <v>273</v>
      </c>
      <c r="X35" s="129" t="s">
        <v>273</v>
      </c>
      <c r="Y35" s="127" t="s">
        <v>273</v>
      </c>
      <c r="Z35" s="129" t="s">
        <v>273</v>
      </c>
      <c r="AA35" s="127" t="s">
        <v>273</v>
      </c>
      <c r="AB35" s="129" t="s">
        <v>273</v>
      </c>
      <c r="AC35" s="127" t="s">
        <v>273</v>
      </c>
      <c r="AD35" s="129" t="s">
        <v>273</v>
      </c>
      <c r="AE35" s="127" t="s">
        <v>273</v>
      </c>
      <c r="AF35" s="129" t="s">
        <v>273</v>
      </c>
      <c r="AG35" s="127" t="s">
        <v>273</v>
      </c>
      <c r="AH35" s="129" t="s">
        <v>273</v>
      </c>
      <c r="AI35" s="127" t="s">
        <v>273</v>
      </c>
      <c r="AJ35" s="129" t="s">
        <v>273</v>
      </c>
      <c r="AK35" s="127" t="s">
        <v>273</v>
      </c>
      <c r="AL35" s="129" t="s">
        <v>273</v>
      </c>
      <c r="AM35" s="127" t="s">
        <v>273</v>
      </c>
      <c r="AN35" s="129" t="s">
        <v>273</v>
      </c>
      <c r="AO35" s="127" t="s">
        <v>273</v>
      </c>
      <c r="AP35" s="129" t="s">
        <v>273</v>
      </c>
      <c r="AQ35" s="127" t="s">
        <v>273</v>
      </c>
      <c r="AR35" s="147"/>
    </row>
    <row r="36" spans="1:44" s="110" customFormat="1" ht="15.75">
      <c r="A36" s="334" t="s">
        <v>270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6"/>
    </row>
    <row r="37" spans="1:44" ht="18.75" customHeight="1">
      <c r="A37" s="312" t="s">
        <v>1</v>
      </c>
      <c r="B37" s="313" t="s">
        <v>318</v>
      </c>
      <c r="C37" s="313" t="s">
        <v>328</v>
      </c>
      <c r="D37" s="132" t="s">
        <v>41</v>
      </c>
      <c r="E37" s="216">
        <f>SUM(E38:E40)</f>
        <v>11217.210000000001</v>
      </c>
      <c r="F37" s="216">
        <f>SUM(F38:F40)</f>
        <v>159.05000000000001</v>
      </c>
      <c r="G37" s="127">
        <f>F37/E37*100</f>
        <v>1.4179105142900952</v>
      </c>
      <c r="H37" s="127">
        <f t="shared" ref="H37:AQ37" si="32">SUM(H38:H40)</f>
        <v>0</v>
      </c>
      <c r="I37" s="127">
        <f t="shared" si="32"/>
        <v>0</v>
      </c>
      <c r="J37" s="127">
        <f t="shared" si="32"/>
        <v>0</v>
      </c>
      <c r="K37" s="127">
        <f t="shared" si="32"/>
        <v>0</v>
      </c>
      <c r="L37" s="127">
        <f t="shared" si="32"/>
        <v>0</v>
      </c>
      <c r="M37" s="127">
        <f t="shared" si="32"/>
        <v>0</v>
      </c>
      <c r="N37" s="127">
        <f t="shared" si="32"/>
        <v>0</v>
      </c>
      <c r="O37" s="127">
        <f t="shared" si="32"/>
        <v>0</v>
      </c>
      <c r="P37" s="127">
        <f t="shared" si="32"/>
        <v>0</v>
      </c>
      <c r="Q37" s="127">
        <f t="shared" si="32"/>
        <v>159.05000000000001</v>
      </c>
      <c r="R37" s="127">
        <f t="shared" si="32"/>
        <v>159.05000000000001</v>
      </c>
      <c r="S37" s="127">
        <f t="shared" si="32"/>
        <v>100</v>
      </c>
      <c r="T37" s="127">
        <f t="shared" si="32"/>
        <v>0</v>
      </c>
      <c r="U37" s="127">
        <f t="shared" si="32"/>
        <v>0</v>
      </c>
      <c r="V37" s="127">
        <f t="shared" si="32"/>
        <v>0</v>
      </c>
      <c r="W37" s="127">
        <f t="shared" si="32"/>
        <v>0</v>
      </c>
      <c r="X37" s="127">
        <f t="shared" si="32"/>
        <v>0</v>
      </c>
      <c r="Y37" s="127">
        <f t="shared" si="32"/>
        <v>0</v>
      </c>
      <c r="Z37" s="127">
        <f t="shared" si="32"/>
        <v>0</v>
      </c>
      <c r="AA37" s="127">
        <f t="shared" si="32"/>
        <v>0</v>
      </c>
      <c r="AB37" s="127">
        <f t="shared" si="32"/>
        <v>0</v>
      </c>
      <c r="AC37" s="127">
        <f t="shared" si="32"/>
        <v>0</v>
      </c>
      <c r="AD37" s="127">
        <f t="shared" si="32"/>
        <v>0</v>
      </c>
      <c r="AE37" s="127">
        <f t="shared" si="32"/>
        <v>0</v>
      </c>
      <c r="AF37" s="127">
        <f t="shared" si="32"/>
        <v>0</v>
      </c>
      <c r="AG37" s="127">
        <f t="shared" si="32"/>
        <v>0</v>
      </c>
      <c r="AH37" s="127">
        <f t="shared" si="32"/>
        <v>0</v>
      </c>
      <c r="AI37" s="127">
        <f t="shared" si="32"/>
        <v>0</v>
      </c>
      <c r="AJ37" s="127">
        <f t="shared" si="32"/>
        <v>0</v>
      </c>
      <c r="AK37" s="127">
        <f t="shared" si="32"/>
        <v>0</v>
      </c>
      <c r="AL37" s="127">
        <f t="shared" si="32"/>
        <v>11058.16</v>
      </c>
      <c r="AM37" s="127">
        <f t="shared" si="32"/>
        <v>0</v>
      </c>
      <c r="AN37" s="127">
        <f t="shared" si="32"/>
        <v>0</v>
      </c>
      <c r="AO37" s="127">
        <f t="shared" si="32"/>
        <v>0</v>
      </c>
      <c r="AP37" s="127">
        <f t="shared" si="32"/>
        <v>0</v>
      </c>
      <c r="AQ37" s="127">
        <f t="shared" si="32"/>
        <v>0</v>
      </c>
      <c r="AR37" s="310"/>
    </row>
    <row r="38" spans="1:44" ht="31.5">
      <c r="A38" s="312"/>
      <c r="B38" s="313"/>
      <c r="C38" s="313"/>
      <c r="D38" s="146" t="s">
        <v>37</v>
      </c>
      <c r="E38" s="217">
        <f t="shared" ref="E38:F40" si="33">H38+K38+N38+Q38+T38+W38+Z38+AC38+AF38+AI38+AL38+AO38</f>
        <v>0</v>
      </c>
      <c r="F38" s="217">
        <f t="shared" si="33"/>
        <v>0</v>
      </c>
      <c r="G38" s="127" t="e">
        <f t="shared" ref="G38:G40" si="34">F38/E38*100</f>
        <v>#DIV/0!</v>
      </c>
      <c r="H38" s="123">
        <f>H42+H46+H50+H54+H58+H62+H66+H70+H74</f>
        <v>0</v>
      </c>
      <c r="I38" s="123">
        <f t="shared" ref="I38:AQ38" si="35">I42+I46+I50+I54+I58+I62+I66+I70+I74</f>
        <v>0</v>
      </c>
      <c r="J38" s="123">
        <f t="shared" si="35"/>
        <v>0</v>
      </c>
      <c r="K38" s="123">
        <f t="shared" si="35"/>
        <v>0</v>
      </c>
      <c r="L38" s="123">
        <f t="shared" si="35"/>
        <v>0</v>
      </c>
      <c r="M38" s="123">
        <f t="shared" si="35"/>
        <v>0</v>
      </c>
      <c r="N38" s="123">
        <f t="shared" si="35"/>
        <v>0</v>
      </c>
      <c r="O38" s="123">
        <f t="shared" si="35"/>
        <v>0</v>
      </c>
      <c r="P38" s="123">
        <f t="shared" si="35"/>
        <v>0</v>
      </c>
      <c r="Q38" s="123">
        <f t="shared" si="35"/>
        <v>0</v>
      </c>
      <c r="R38" s="123">
        <f t="shared" si="35"/>
        <v>0</v>
      </c>
      <c r="S38" s="123">
        <f t="shared" si="35"/>
        <v>0</v>
      </c>
      <c r="T38" s="123">
        <f t="shared" si="35"/>
        <v>0</v>
      </c>
      <c r="U38" s="123">
        <f t="shared" si="35"/>
        <v>0</v>
      </c>
      <c r="V38" s="123">
        <f t="shared" si="35"/>
        <v>0</v>
      </c>
      <c r="W38" s="123">
        <f t="shared" si="35"/>
        <v>0</v>
      </c>
      <c r="X38" s="123">
        <f t="shared" si="35"/>
        <v>0</v>
      </c>
      <c r="Y38" s="123">
        <f t="shared" si="35"/>
        <v>0</v>
      </c>
      <c r="Z38" s="123">
        <f t="shared" si="35"/>
        <v>0</v>
      </c>
      <c r="AA38" s="123">
        <f t="shared" si="35"/>
        <v>0</v>
      </c>
      <c r="AB38" s="123">
        <f t="shared" si="35"/>
        <v>0</v>
      </c>
      <c r="AC38" s="123">
        <f t="shared" si="35"/>
        <v>0</v>
      </c>
      <c r="AD38" s="123">
        <f t="shared" si="35"/>
        <v>0</v>
      </c>
      <c r="AE38" s="123">
        <f t="shared" si="35"/>
        <v>0</v>
      </c>
      <c r="AF38" s="123">
        <f t="shared" si="35"/>
        <v>0</v>
      </c>
      <c r="AG38" s="123">
        <f t="shared" si="35"/>
        <v>0</v>
      </c>
      <c r="AH38" s="123">
        <f t="shared" si="35"/>
        <v>0</v>
      </c>
      <c r="AI38" s="123">
        <f t="shared" si="35"/>
        <v>0</v>
      </c>
      <c r="AJ38" s="123">
        <f t="shared" si="35"/>
        <v>0</v>
      </c>
      <c r="AK38" s="123">
        <f t="shared" si="35"/>
        <v>0</v>
      </c>
      <c r="AL38" s="123">
        <f t="shared" si="35"/>
        <v>0</v>
      </c>
      <c r="AM38" s="123">
        <f t="shared" si="35"/>
        <v>0</v>
      </c>
      <c r="AN38" s="123">
        <f t="shared" si="35"/>
        <v>0</v>
      </c>
      <c r="AO38" s="123">
        <f t="shared" si="35"/>
        <v>0</v>
      </c>
      <c r="AP38" s="123">
        <f t="shared" si="35"/>
        <v>0</v>
      </c>
      <c r="AQ38" s="123">
        <f t="shared" si="35"/>
        <v>0</v>
      </c>
      <c r="AR38" s="311"/>
    </row>
    <row r="39" spans="1:44" ht="46.5" customHeight="1">
      <c r="A39" s="312"/>
      <c r="B39" s="313"/>
      <c r="C39" s="313"/>
      <c r="D39" s="146" t="s">
        <v>2</v>
      </c>
      <c r="E39" s="217">
        <f>H39+K39+N39+Q39+T39+W39+Z39+AC39+AF39+AI39+AL39+AO39</f>
        <v>8198.6</v>
      </c>
      <c r="F39" s="217">
        <f t="shared" si="33"/>
        <v>0</v>
      </c>
      <c r="G39" s="127">
        <f t="shared" si="34"/>
        <v>0</v>
      </c>
      <c r="H39" s="123">
        <f t="shared" ref="H39:AQ39" si="36">H43+H47+H51+H55+H59+H63+H67+H71+H75</f>
        <v>0</v>
      </c>
      <c r="I39" s="123">
        <f t="shared" si="36"/>
        <v>0</v>
      </c>
      <c r="J39" s="123">
        <f t="shared" si="36"/>
        <v>0</v>
      </c>
      <c r="K39" s="123">
        <f t="shared" si="36"/>
        <v>0</v>
      </c>
      <c r="L39" s="123">
        <f t="shared" si="36"/>
        <v>0</v>
      </c>
      <c r="M39" s="123">
        <f t="shared" si="36"/>
        <v>0</v>
      </c>
      <c r="N39" s="123">
        <f t="shared" si="36"/>
        <v>0</v>
      </c>
      <c r="O39" s="123">
        <f t="shared" si="36"/>
        <v>0</v>
      </c>
      <c r="P39" s="123">
        <f t="shared" si="36"/>
        <v>0</v>
      </c>
      <c r="Q39" s="123">
        <f t="shared" si="36"/>
        <v>0</v>
      </c>
      <c r="R39" s="123">
        <f t="shared" si="36"/>
        <v>0</v>
      </c>
      <c r="S39" s="123">
        <f t="shared" si="36"/>
        <v>0</v>
      </c>
      <c r="T39" s="123">
        <f t="shared" si="36"/>
        <v>0</v>
      </c>
      <c r="U39" s="123">
        <f t="shared" si="36"/>
        <v>0</v>
      </c>
      <c r="V39" s="123">
        <f t="shared" si="36"/>
        <v>0</v>
      </c>
      <c r="W39" s="123">
        <f t="shared" si="36"/>
        <v>0</v>
      </c>
      <c r="X39" s="123">
        <f t="shared" si="36"/>
        <v>0</v>
      </c>
      <c r="Y39" s="123">
        <f t="shared" si="36"/>
        <v>0</v>
      </c>
      <c r="Z39" s="123">
        <f t="shared" si="36"/>
        <v>0</v>
      </c>
      <c r="AA39" s="123">
        <f t="shared" si="36"/>
        <v>0</v>
      </c>
      <c r="AB39" s="123">
        <f t="shared" si="36"/>
        <v>0</v>
      </c>
      <c r="AC39" s="123">
        <f t="shared" si="36"/>
        <v>0</v>
      </c>
      <c r="AD39" s="123">
        <f t="shared" si="36"/>
        <v>0</v>
      </c>
      <c r="AE39" s="123">
        <f t="shared" si="36"/>
        <v>0</v>
      </c>
      <c r="AF39" s="123">
        <f t="shared" si="36"/>
        <v>0</v>
      </c>
      <c r="AG39" s="123">
        <f t="shared" si="36"/>
        <v>0</v>
      </c>
      <c r="AH39" s="123">
        <f t="shared" si="36"/>
        <v>0</v>
      </c>
      <c r="AI39" s="123">
        <f t="shared" si="36"/>
        <v>0</v>
      </c>
      <c r="AJ39" s="123">
        <f t="shared" si="36"/>
        <v>0</v>
      </c>
      <c r="AK39" s="123">
        <f t="shared" si="36"/>
        <v>0</v>
      </c>
      <c r="AL39" s="123">
        <f t="shared" si="36"/>
        <v>8198.6</v>
      </c>
      <c r="AM39" s="123">
        <f t="shared" si="36"/>
        <v>0</v>
      </c>
      <c r="AN39" s="123">
        <f t="shared" si="36"/>
        <v>0</v>
      </c>
      <c r="AO39" s="123">
        <f t="shared" si="36"/>
        <v>0</v>
      </c>
      <c r="AP39" s="123">
        <f t="shared" si="36"/>
        <v>0</v>
      </c>
      <c r="AQ39" s="123">
        <f t="shared" si="36"/>
        <v>0</v>
      </c>
      <c r="AR39" s="311"/>
    </row>
    <row r="40" spans="1:44" ht="27.2" customHeight="1">
      <c r="A40" s="312"/>
      <c r="B40" s="313"/>
      <c r="C40" s="313"/>
      <c r="D40" s="199" t="s">
        <v>43</v>
      </c>
      <c r="E40" s="217">
        <f t="shared" si="33"/>
        <v>3018.61</v>
      </c>
      <c r="F40" s="217">
        <f t="shared" si="33"/>
        <v>159.05000000000001</v>
      </c>
      <c r="G40" s="127">
        <f t="shared" si="34"/>
        <v>5.2689814185999513</v>
      </c>
      <c r="H40" s="123">
        <f t="shared" ref="H40:AQ40" si="37">H44+H48+H52+H56+H60+H64+H68+H72+H76</f>
        <v>0</v>
      </c>
      <c r="I40" s="123">
        <f t="shared" si="37"/>
        <v>0</v>
      </c>
      <c r="J40" s="123">
        <f t="shared" si="37"/>
        <v>0</v>
      </c>
      <c r="K40" s="123">
        <f t="shared" si="37"/>
        <v>0</v>
      </c>
      <c r="L40" s="123">
        <f t="shared" si="37"/>
        <v>0</v>
      </c>
      <c r="M40" s="123">
        <f t="shared" si="37"/>
        <v>0</v>
      </c>
      <c r="N40" s="123">
        <f t="shared" si="37"/>
        <v>0</v>
      </c>
      <c r="O40" s="123">
        <f t="shared" si="37"/>
        <v>0</v>
      </c>
      <c r="P40" s="123">
        <f t="shared" si="37"/>
        <v>0</v>
      </c>
      <c r="Q40" s="123">
        <f t="shared" si="37"/>
        <v>159.05000000000001</v>
      </c>
      <c r="R40" s="123">
        <f t="shared" si="37"/>
        <v>159.05000000000001</v>
      </c>
      <c r="S40" s="123">
        <f t="shared" si="37"/>
        <v>100</v>
      </c>
      <c r="T40" s="123">
        <f t="shared" si="37"/>
        <v>0</v>
      </c>
      <c r="U40" s="123">
        <f t="shared" si="37"/>
        <v>0</v>
      </c>
      <c r="V40" s="123">
        <f t="shared" si="37"/>
        <v>0</v>
      </c>
      <c r="W40" s="123">
        <f t="shared" si="37"/>
        <v>0</v>
      </c>
      <c r="X40" s="123">
        <f t="shared" si="37"/>
        <v>0</v>
      </c>
      <c r="Y40" s="123">
        <f t="shared" si="37"/>
        <v>0</v>
      </c>
      <c r="Z40" s="123">
        <f t="shared" si="37"/>
        <v>0</v>
      </c>
      <c r="AA40" s="123">
        <f t="shared" si="37"/>
        <v>0</v>
      </c>
      <c r="AB40" s="123">
        <f t="shared" si="37"/>
        <v>0</v>
      </c>
      <c r="AC40" s="123">
        <f t="shared" si="37"/>
        <v>0</v>
      </c>
      <c r="AD40" s="123">
        <f t="shared" si="37"/>
        <v>0</v>
      </c>
      <c r="AE40" s="123">
        <f t="shared" si="37"/>
        <v>0</v>
      </c>
      <c r="AF40" s="123">
        <f t="shared" si="37"/>
        <v>0</v>
      </c>
      <c r="AG40" s="123">
        <f t="shared" si="37"/>
        <v>0</v>
      </c>
      <c r="AH40" s="123">
        <f t="shared" si="37"/>
        <v>0</v>
      </c>
      <c r="AI40" s="123">
        <f t="shared" si="37"/>
        <v>0</v>
      </c>
      <c r="AJ40" s="123">
        <f t="shared" si="37"/>
        <v>0</v>
      </c>
      <c r="AK40" s="123">
        <f t="shared" si="37"/>
        <v>0</v>
      </c>
      <c r="AL40" s="123">
        <f t="shared" si="37"/>
        <v>2859.56</v>
      </c>
      <c r="AM40" s="123">
        <f t="shared" si="37"/>
        <v>0</v>
      </c>
      <c r="AN40" s="123">
        <f t="shared" si="37"/>
        <v>0</v>
      </c>
      <c r="AO40" s="123">
        <f t="shared" si="37"/>
        <v>0</v>
      </c>
      <c r="AP40" s="123">
        <f t="shared" si="37"/>
        <v>0</v>
      </c>
      <c r="AQ40" s="123">
        <f t="shared" si="37"/>
        <v>0</v>
      </c>
      <c r="AR40" s="311"/>
    </row>
    <row r="41" spans="1:44" ht="18.75" customHeight="1">
      <c r="A41" s="312" t="s">
        <v>320</v>
      </c>
      <c r="B41" s="313" t="s">
        <v>322</v>
      </c>
      <c r="C41" s="313" t="s">
        <v>328</v>
      </c>
      <c r="D41" s="132" t="s">
        <v>41</v>
      </c>
      <c r="E41" s="216">
        <f>SUM(E42:E44)</f>
        <v>9211.91</v>
      </c>
      <c r="F41" s="216">
        <f>SUM(F42:F44)</f>
        <v>0</v>
      </c>
      <c r="G41" s="127">
        <f>F41/E41*100</f>
        <v>0</v>
      </c>
      <c r="H41" s="127">
        <f>SUM(H42:H44)</f>
        <v>0</v>
      </c>
      <c r="I41" s="127">
        <f t="shared" ref="I41" si="38">SUM(I42:I44)</f>
        <v>0</v>
      </c>
      <c r="J41" s="127">
        <f t="shared" ref="J41" si="39">SUM(J42:J44)</f>
        <v>0</v>
      </c>
      <c r="K41" s="127">
        <f t="shared" ref="K41" si="40">SUM(K42:K44)</f>
        <v>0</v>
      </c>
      <c r="L41" s="127">
        <f t="shared" ref="L41" si="41">SUM(L42:L44)</f>
        <v>0</v>
      </c>
      <c r="M41" s="127">
        <f t="shared" ref="M41" si="42">SUM(M42:M44)</f>
        <v>0</v>
      </c>
      <c r="N41" s="127">
        <f t="shared" ref="N41" si="43">SUM(N42:N44)</f>
        <v>0</v>
      </c>
      <c r="O41" s="127">
        <f t="shared" ref="O41" si="44">SUM(O42:O44)</f>
        <v>0</v>
      </c>
      <c r="P41" s="127">
        <f t="shared" ref="P41" si="45">SUM(P42:P44)</f>
        <v>0</v>
      </c>
      <c r="Q41" s="127">
        <f t="shared" ref="Q41" si="46">SUM(Q42:Q44)</f>
        <v>0</v>
      </c>
      <c r="R41" s="127">
        <f t="shared" ref="R41" si="47">SUM(R42:R44)</f>
        <v>0</v>
      </c>
      <c r="S41" s="127">
        <f t="shared" ref="S41" si="48">SUM(S42:S44)</f>
        <v>0</v>
      </c>
      <c r="T41" s="127">
        <f t="shared" ref="T41" si="49">SUM(T42:T44)</f>
        <v>0</v>
      </c>
      <c r="U41" s="127">
        <f t="shared" ref="U41" si="50">SUM(U42:U44)</f>
        <v>0</v>
      </c>
      <c r="V41" s="127">
        <f t="shared" ref="V41" si="51">SUM(V42:V44)</f>
        <v>0</v>
      </c>
      <c r="W41" s="127">
        <f t="shared" ref="W41" si="52">SUM(W42:W44)</f>
        <v>0</v>
      </c>
      <c r="X41" s="127">
        <f t="shared" ref="X41" si="53">SUM(X42:X44)</f>
        <v>0</v>
      </c>
      <c r="Y41" s="127">
        <f t="shared" ref="Y41" si="54">SUM(Y42:Y44)</f>
        <v>0</v>
      </c>
      <c r="Z41" s="127">
        <f t="shared" ref="Z41" si="55">SUM(Z42:Z44)</f>
        <v>0</v>
      </c>
      <c r="AA41" s="127">
        <f t="shared" ref="AA41" si="56">SUM(AA42:AA44)</f>
        <v>0</v>
      </c>
      <c r="AB41" s="127">
        <f t="shared" ref="AB41" si="57">SUM(AB42:AB44)</f>
        <v>0</v>
      </c>
      <c r="AC41" s="127">
        <f t="shared" ref="AC41" si="58">SUM(AC42:AC44)</f>
        <v>0</v>
      </c>
      <c r="AD41" s="127">
        <f t="shared" ref="AD41" si="59">SUM(AD42:AD44)</f>
        <v>0</v>
      </c>
      <c r="AE41" s="127">
        <f t="shared" ref="AE41" si="60">SUM(AE42:AE44)</f>
        <v>0</v>
      </c>
      <c r="AF41" s="127">
        <f t="shared" ref="AF41" si="61">SUM(AF42:AF44)</f>
        <v>0</v>
      </c>
      <c r="AG41" s="127">
        <f t="shared" ref="AG41" si="62">SUM(AG42:AG44)</f>
        <v>0</v>
      </c>
      <c r="AH41" s="127">
        <f t="shared" ref="AH41:AI41" si="63">SUM(AH42:AH44)</f>
        <v>0</v>
      </c>
      <c r="AI41" s="127">
        <f t="shared" si="63"/>
        <v>0</v>
      </c>
      <c r="AJ41" s="127">
        <f t="shared" ref="AJ41" si="64">SUM(AJ42:AJ44)</f>
        <v>0</v>
      </c>
      <c r="AK41" s="127">
        <f t="shared" ref="AK41" si="65">SUM(AK42:AK44)</f>
        <v>0</v>
      </c>
      <c r="AL41" s="127">
        <f t="shared" ref="AL41" si="66">SUM(AL42:AL44)</f>
        <v>9211.91</v>
      </c>
      <c r="AM41" s="127">
        <f t="shared" ref="AM41" si="67">SUM(AM42:AM44)</f>
        <v>0</v>
      </c>
      <c r="AN41" s="127">
        <f t="shared" ref="AN41" si="68">SUM(AN42:AN44)</f>
        <v>0</v>
      </c>
      <c r="AO41" s="127">
        <f t="shared" ref="AO41" si="69">SUM(AO42:AO44)</f>
        <v>0</v>
      </c>
      <c r="AP41" s="127">
        <f t="shared" ref="AP41" si="70">SUM(AP42:AP44)</f>
        <v>0</v>
      </c>
      <c r="AQ41" s="127">
        <f t="shared" ref="AQ41" si="71">SUM(AQ42:AQ44)</f>
        <v>0</v>
      </c>
      <c r="AR41" s="310"/>
    </row>
    <row r="42" spans="1:44" ht="31.5">
      <c r="A42" s="312"/>
      <c r="B42" s="313"/>
      <c r="C42" s="313"/>
      <c r="D42" s="146" t="s">
        <v>37</v>
      </c>
      <c r="E42" s="217">
        <f>AL42+AI42+AF42+AC42</f>
        <v>0</v>
      </c>
      <c r="F42" s="217">
        <f t="shared" ref="F42:F44" si="72">I42+L42+O42+R42+U42+X42+AA42+AD42+AG42+AJ42+AM42+AP42</f>
        <v>0</v>
      </c>
      <c r="G42" s="127" t="e">
        <f t="shared" ref="G42:G44" si="73">F42/E42*100</f>
        <v>#DIV/0!</v>
      </c>
      <c r="H42" s="123"/>
      <c r="I42" s="123"/>
      <c r="J42" s="131"/>
      <c r="K42" s="123"/>
      <c r="L42" s="123"/>
      <c r="M42" s="131"/>
      <c r="N42" s="123"/>
      <c r="O42" s="123"/>
      <c r="P42" s="131"/>
      <c r="Q42" s="123"/>
      <c r="R42" s="123"/>
      <c r="S42" s="131"/>
      <c r="T42" s="123"/>
      <c r="U42" s="123"/>
      <c r="V42" s="131"/>
      <c r="W42" s="123"/>
      <c r="X42" s="123"/>
      <c r="Y42" s="131"/>
      <c r="Z42" s="123"/>
      <c r="AA42" s="123"/>
      <c r="AB42" s="131"/>
      <c r="AC42" s="123"/>
      <c r="AD42" s="123"/>
      <c r="AE42" s="131"/>
      <c r="AF42" s="123"/>
      <c r="AG42" s="123"/>
      <c r="AH42" s="131"/>
      <c r="AI42" s="123"/>
      <c r="AJ42" s="123"/>
      <c r="AK42" s="123"/>
      <c r="AL42" s="123">
        <v>0</v>
      </c>
      <c r="AM42" s="123"/>
      <c r="AN42" s="131"/>
      <c r="AO42" s="123"/>
      <c r="AP42" s="123"/>
      <c r="AQ42" s="131"/>
      <c r="AR42" s="311"/>
    </row>
    <row r="43" spans="1:44" ht="46.5" customHeight="1">
      <c r="A43" s="312"/>
      <c r="B43" s="313"/>
      <c r="C43" s="313"/>
      <c r="D43" s="146" t="s">
        <v>2</v>
      </c>
      <c r="E43" s="217">
        <f>AL43+AI43+AF43+AC43</f>
        <v>8198.6</v>
      </c>
      <c r="F43" s="217">
        <f t="shared" si="72"/>
        <v>0</v>
      </c>
      <c r="G43" s="127">
        <f t="shared" si="73"/>
        <v>0</v>
      </c>
      <c r="H43" s="123"/>
      <c r="I43" s="123"/>
      <c r="J43" s="131"/>
      <c r="K43" s="123"/>
      <c r="L43" s="123"/>
      <c r="M43" s="131"/>
      <c r="N43" s="123"/>
      <c r="O43" s="123"/>
      <c r="P43" s="131"/>
      <c r="Q43" s="123"/>
      <c r="R43" s="123"/>
      <c r="S43" s="131"/>
      <c r="T43" s="123"/>
      <c r="U43" s="123"/>
      <c r="V43" s="131"/>
      <c r="W43" s="123"/>
      <c r="X43" s="123"/>
      <c r="Y43" s="131"/>
      <c r="Z43" s="123"/>
      <c r="AA43" s="123"/>
      <c r="AB43" s="131"/>
      <c r="AC43" s="123"/>
      <c r="AD43" s="123"/>
      <c r="AE43" s="131"/>
      <c r="AF43" s="123"/>
      <c r="AG43" s="123"/>
      <c r="AH43" s="131"/>
      <c r="AI43" s="123"/>
      <c r="AJ43" s="123"/>
      <c r="AK43" s="131"/>
      <c r="AL43" s="123">
        <v>8198.6</v>
      </c>
      <c r="AM43" s="123"/>
      <c r="AN43" s="131"/>
      <c r="AO43" s="123"/>
      <c r="AP43" s="123"/>
      <c r="AQ43" s="131"/>
      <c r="AR43" s="311"/>
    </row>
    <row r="44" spans="1:44" ht="27.2" customHeight="1">
      <c r="A44" s="312"/>
      <c r="B44" s="313"/>
      <c r="C44" s="313"/>
      <c r="D44" s="199" t="s">
        <v>43</v>
      </c>
      <c r="E44" s="217">
        <f>AL44+AI44+AF44+AC44</f>
        <v>1013.31</v>
      </c>
      <c r="F44" s="217">
        <f t="shared" si="72"/>
        <v>0</v>
      </c>
      <c r="G44" s="127">
        <f t="shared" si="73"/>
        <v>0</v>
      </c>
      <c r="H44" s="123"/>
      <c r="I44" s="123"/>
      <c r="J44" s="131"/>
      <c r="K44" s="123"/>
      <c r="L44" s="123"/>
      <c r="M44" s="131"/>
      <c r="N44" s="123"/>
      <c r="O44" s="123"/>
      <c r="P44" s="131"/>
      <c r="Q44" s="123"/>
      <c r="R44" s="123"/>
      <c r="S44" s="131"/>
      <c r="T44" s="123"/>
      <c r="U44" s="123"/>
      <c r="V44" s="131"/>
      <c r="W44" s="123"/>
      <c r="X44" s="123"/>
      <c r="Y44" s="131"/>
      <c r="Z44" s="123"/>
      <c r="AA44" s="123"/>
      <c r="AB44" s="131"/>
      <c r="AC44" s="123"/>
      <c r="AD44" s="123"/>
      <c r="AE44" s="131"/>
      <c r="AF44" s="123"/>
      <c r="AG44" s="123"/>
      <c r="AH44" s="131"/>
      <c r="AI44" s="123"/>
      <c r="AJ44" s="123"/>
      <c r="AK44" s="131"/>
      <c r="AL44" s="123">
        <v>1013.31</v>
      </c>
      <c r="AM44" s="123"/>
      <c r="AN44" s="131"/>
      <c r="AO44" s="123"/>
      <c r="AP44" s="123"/>
      <c r="AQ44" s="131"/>
      <c r="AR44" s="311"/>
    </row>
    <row r="45" spans="1:44" s="136" customFormat="1" ht="22.15" customHeight="1">
      <c r="A45" s="312" t="s">
        <v>321</v>
      </c>
      <c r="B45" s="313" t="s">
        <v>323</v>
      </c>
      <c r="C45" s="314" t="s">
        <v>328</v>
      </c>
      <c r="D45" s="132" t="s">
        <v>41</v>
      </c>
      <c r="E45" s="216">
        <f>SUM(E46:E48)</f>
        <v>0</v>
      </c>
      <c r="F45" s="216">
        <f>SUM(F46:F48)</f>
        <v>0</v>
      </c>
      <c r="G45" s="127" t="e">
        <f>F45/E45*100</f>
        <v>#DIV/0!</v>
      </c>
      <c r="H45" s="127">
        <f>SUM(H46:H48)</f>
        <v>0</v>
      </c>
      <c r="I45" s="127">
        <f t="shared" ref="I45:AQ45" si="74">SUM(I46:I48)</f>
        <v>0</v>
      </c>
      <c r="J45" s="127">
        <f t="shared" si="74"/>
        <v>0</v>
      </c>
      <c r="K45" s="127">
        <f t="shared" si="74"/>
        <v>0</v>
      </c>
      <c r="L45" s="127">
        <f t="shared" si="74"/>
        <v>0</v>
      </c>
      <c r="M45" s="127">
        <f t="shared" si="74"/>
        <v>0</v>
      </c>
      <c r="N45" s="127">
        <f t="shared" si="74"/>
        <v>0</v>
      </c>
      <c r="O45" s="127">
        <f t="shared" si="74"/>
        <v>0</v>
      </c>
      <c r="P45" s="127">
        <f t="shared" si="74"/>
        <v>0</v>
      </c>
      <c r="Q45" s="127">
        <f t="shared" si="74"/>
        <v>0</v>
      </c>
      <c r="R45" s="127">
        <f t="shared" si="74"/>
        <v>0</v>
      </c>
      <c r="S45" s="127">
        <f t="shared" si="74"/>
        <v>0</v>
      </c>
      <c r="T45" s="127">
        <f t="shared" si="74"/>
        <v>0</v>
      </c>
      <c r="U45" s="127">
        <f t="shared" si="74"/>
        <v>0</v>
      </c>
      <c r="V45" s="127">
        <f t="shared" si="74"/>
        <v>0</v>
      </c>
      <c r="W45" s="127">
        <f t="shared" si="74"/>
        <v>0</v>
      </c>
      <c r="X45" s="127">
        <f t="shared" si="74"/>
        <v>0</v>
      </c>
      <c r="Y45" s="127">
        <f t="shared" si="74"/>
        <v>0</v>
      </c>
      <c r="Z45" s="127">
        <f t="shared" si="74"/>
        <v>0</v>
      </c>
      <c r="AA45" s="127">
        <f t="shared" si="74"/>
        <v>0</v>
      </c>
      <c r="AB45" s="127">
        <f t="shared" si="74"/>
        <v>0</v>
      </c>
      <c r="AC45" s="127">
        <f t="shared" si="74"/>
        <v>0</v>
      </c>
      <c r="AD45" s="127">
        <f t="shared" si="74"/>
        <v>0</v>
      </c>
      <c r="AE45" s="127">
        <f t="shared" si="74"/>
        <v>0</v>
      </c>
      <c r="AF45" s="127">
        <f t="shared" si="74"/>
        <v>0</v>
      </c>
      <c r="AG45" s="127">
        <f t="shared" si="74"/>
        <v>0</v>
      </c>
      <c r="AH45" s="127">
        <f t="shared" si="74"/>
        <v>0</v>
      </c>
      <c r="AI45" s="127">
        <f t="shared" si="74"/>
        <v>0</v>
      </c>
      <c r="AJ45" s="127">
        <f t="shared" si="74"/>
        <v>0</v>
      </c>
      <c r="AK45" s="127">
        <f t="shared" si="74"/>
        <v>0</v>
      </c>
      <c r="AL45" s="127">
        <f t="shared" si="74"/>
        <v>0</v>
      </c>
      <c r="AM45" s="127">
        <f t="shared" si="74"/>
        <v>0</v>
      </c>
      <c r="AN45" s="127">
        <f t="shared" si="74"/>
        <v>0</v>
      </c>
      <c r="AO45" s="127">
        <f t="shared" si="74"/>
        <v>0</v>
      </c>
      <c r="AP45" s="127">
        <f t="shared" si="74"/>
        <v>0</v>
      </c>
      <c r="AQ45" s="127">
        <f t="shared" si="74"/>
        <v>0</v>
      </c>
      <c r="AR45" s="310"/>
    </row>
    <row r="46" spans="1:44" ht="31.5">
      <c r="A46" s="312"/>
      <c r="B46" s="313"/>
      <c r="C46" s="314"/>
      <c r="D46" s="146" t="s">
        <v>37</v>
      </c>
      <c r="E46" s="217">
        <f t="shared" ref="E46:F48" si="75">H46+K46+N46+Q46+T46+W46+Z46+AC46+AF46+AI46+AL46+AO46</f>
        <v>0</v>
      </c>
      <c r="F46" s="217">
        <f t="shared" si="75"/>
        <v>0</v>
      </c>
      <c r="G46" s="127" t="e">
        <f t="shared" ref="G46:G48" si="76">F46/E46*100</f>
        <v>#DIV/0!</v>
      </c>
      <c r="H46" s="123"/>
      <c r="I46" s="123"/>
      <c r="J46" s="131"/>
      <c r="K46" s="123"/>
      <c r="L46" s="123"/>
      <c r="M46" s="131"/>
      <c r="N46" s="123"/>
      <c r="O46" s="123"/>
      <c r="P46" s="131"/>
      <c r="Q46" s="123"/>
      <c r="R46" s="123"/>
      <c r="S46" s="131"/>
      <c r="T46" s="123"/>
      <c r="U46" s="123"/>
      <c r="V46" s="131"/>
      <c r="W46" s="123"/>
      <c r="X46" s="123"/>
      <c r="Y46" s="131"/>
      <c r="Z46" s="123"/>
      <c r="AA46" s="123"/>
      <c r="AB46" s="131"/>
      <c r="AC46" s="123"/>
      <c r="AD46" s="123"/>
      <c r="AE46" s="131"/>
      <c r="AF46" s="123"/>
      <c r="AG46" s="123"/>
      <c r="AH46" s="131"/>
      <c r="AI46" s="123"/>
      <c r="AJ46" s="123"/>
      <c r="AK46" s="123"/>
      <c r="AL46" s="123"/>
      <c r="AM46" s="123"/>
      <c r="AN46" s="131"/>
      <c r="AO46" s="123"/>
      <c r="AP46" s="123"/>
      <c r="AQ46" s="131"/>
      <c r="AR46" s="311"/>
    </row>
    <row r="47" spans="1:44" ht="31.15" customHeight="1">
      <c r="A47" s="312"/>
      <c r="B47" s="313"/>
      <c r="C47" s="314"/>
      <c r="D47" s="146" t="s">
        <v>2</v>
      </c>
      <c r="E47" s="217">
        <f t="shared" si="75"/>
        <v>0</v>
      </c>
      <c r="F47" s="217">
        <f t="shared" si="75"/>
        <v>0</v>
      </c>
      <c r="G47" s="127" t="e">
        <f t="shared" si="76"/>
        <v>#DIV/0!</v>
      </c>
      <c r="H47" s="123"/>
      <c r="I47" s="123"/>
      <c r="J47" s="131"/>
      <c r="K47" s="123"/>
      <c r="L47" s="123"/>
      <c r="M47" s="131"/>
      <c r="N47" s="123"/>
      <c r="O47" s="123"/>
      <c r="P47" s="131"/>
      <c r="Q47" s="123"/>
      <c r="R47" s="123"/>
      <c r="S47" s="131"/>
      <c r="T47" s="123"/>
      <c r="U47" s="123"/>
      <c r="V47" s="131"/>
      <c r="W47" s="123"/>
      <c r="X47" s="123"/>
      <c r="Y47" s="131"/>
      <c r="Z47" s="123"/>
      <c r="AA47" s="123"/>
      <c r="AB47" s="131"/>
      <c r="AC47" s="123"/>
      <c r="AD47" s="123"/>
      <c r="AE47" s="131"/>
      <c r="AF47" s="123"/>
      <c r="AG47" s="123"/>
      <c r="AH47" s="131"/>
      <c r="AI47" s="123"/>
      <c r="AJ47" s="123"/>
      <c r="AK47" s="131"/>
      <c r="AL47" s="123"/>
      <c r="AM47" s="123"/>
      <c r="AN47" s="131"/>
      <c r="AO47" s="123"/>
      <c r="AP47" s="123"/>
      <c r="AQ47" s="131"/>
      <c r="AR47" s="311"/>
    </row>
    <row r="48" spans="1:44" ht="28.5" customHeight="1">
      <c r="A48" s="312"/>
      <c r="B48" s="313"/>
      <c r="C48" s="314"/>
      <c r="D48" s="199" t="s">
        <v>43</v>
      </c>
      <c r="E48" s="217">
        <f t="shared" si="75"/>
        <v>0</v>
      </c>
      <c r="F48" s="217">
        <f t="shared" si="75"/>
        <v>0</v>
      </c>
      <c r="G48" s="127" t="e">
        <f t="shared" si="76"/>
        <v>#DIV/0!</v>
      </c>
      <c r="H48" s="123"/>
      <c r="I48" s="123"/>
      <c r="J48" s="131"/>
      <c r="K48" s="123"/>
      <c r="L48" s="123"/>
      <c r="M48" s="131"/>
      <c r="N48" s="123"/>
      <c r="O48" s="123"/>
      <c r="P48" s="131"/>
      <c r="Q48" s="123"/>
      <c r="R48" s="123"/>
      <c r="S48" s="131"/>
      <c r="T48" s="123"/>
      <c r="U48" s="123"/>
      <c r="V48" s="131"/>
      <c r="W48" s="123"/>
      <c r="X48" s="123"/>
      <c r="Y48" s="131"/>
      <c r="Z48" s="123"/>
      <c r="AA48" s="123"/>
      <c r="AB48" s="131"/>
      <c r="AC48" s="123"/>
      <c r="AD48" s="123"/>
      <c r="AE48" s="131"/>
      <c r="AF48" s="123"/>
      <c r="AG48" s="123"/>
      <c r="AH48" s="131"/>
      <c r="AI48" s="123"/>
      <c r="AJ48" s="123"/>
      <c r="AK48" s="131"/>
      <c r="AL48" s="123"/>
      <c r="AM48" s="123"/>
      <c r="AN48" s="131"/>
      <c r="AO48" s="123"/>
      <c r="AP48" s="123"/>
      <c r="AQ48" s="131"/>
      <c r="AR48" s="311"/>
    </row>
    <row r="49" spans="1:44" s="136" customFormat="1" ht="22.15" customHeight="1">
      <c r="A49" s="312" t="s">
        <v>447</v>
      </c>
      <c r="B49" s="313" t="s">
        <v>454</v>
      </c>
      <c r="C49" s="314" t="s">
        <v>328</v>
      </c>
      <c r="D49" s="132" t="s">
        <v>41</v>
      </c>
      <c r="E49" s="216">
        <f>SUM(E50:E52)</f>
        <v>493.5</v>
      </c>
      <c r="F49" s="216">
        <f>SUM(F50:F52)</f>
        <v>0</v>
      </c>
      <c r="G49" s="127">
        <f>F49/E49*100</f>
        <v>0</v>
      </c>
      <c r="H49" s="127">
        <f>SUM(H50:H52)</f>
        <v>0</v>
      </c>
      <c r="I49" s="127">
        <f t="shared" ref="I49:AQ49" si="77">SUM(I50:I52)</f>
        <v>0</v>
      </c>
      <c r="J49" s="127">
        <f t="shared" si="77"/>
        <v>0</v>
      </c>
      <c r="K49" s="127">
        <f t="shared" si="77"/>
        <v>0</v>
      </c>
      <c r="L49" s="127">
        <f t="shared" si="77"/>
        <v>0</v>
      </c>
      <c r="M49" s="127">
        <f t="shared" si="77"/>
        <v>0</v>
      </c>
      <c r="N49" s="127">
        <f t="shared" si="77"/>
        <v>0</v>
      </c>
      <c r="O49" s="127">
        <f t="shared" si="77"/>
        <v>0</v>
      </c>
      <c r="P49" s="127">
        <f t="shared" si="77"/>
        <v>0</v>
      </c>
      <c r="Q49" s="127">
        <f t="shared" si="77"/>
        <v>0</v>
      </c>
      <c r="R49" s="127">
        <f t="shared" si="77"/>
        <v>0</v>
      </c>
      <c r="S49" s="127">
        <f t="shared" si="77"/>
        <v>0</v>
      </c>
      <c r="T49" s="127">
        <f t="shared" si="77"/>
        <v>0</v>
      </c>
      <c r="U49" s="127">
        <f t="shared" si="77"/>
        <v>0</v>
      </c>
      <c r="V49" s="127">
        <f t="shared" si="77"/>
        <v>0</v>
      </c>
      <c r="W49" s="127">
        <f t="shared" si="77"/>
        <v>0</v>
      </c>
      <c r="X49" s="127">
        <f t="shared" si="77"/>
        <v>0</v>
      </c>
      <c r="Y49" s="127">
        <f t="shared" si="77"/>
        <v>0</v>
      </c>
      <c r="Z49" s="127">
        <f t="shared" si="77"/>
        <v>0</v>
      </c>
      <c r="AA49" s="127">
        <f t="shared" si="77"/>
        <v>0</v>
      </c>
      <c r="AB49" s="127">
        <f t="shared" si="77"/>
        <v>0</v>
      </c>
      <c r="AC49" s="127">
        <f t="shared" si="77"/>
        <v>0</v>
      </c>
      <c r="AD49" s="127">
        <f t="shared" si="77"/>
        <v>0</v>
      </c>
      <c r="AE49" s="127">
        <f t="shared" si="77"/>
        <v>0</v>
      </c>
      <c r="AF49" s="127">
        <f t="shared" si="77"/>
        <v>0</v>
      </c>
      <c r="AG49" s="127">
        <f t="shared" si="77"/>
        <v>0</v>
      </c>
      <c r="AH49" s="127">
        <f t="shared" si="77"/>
        <v>0</v>
      </c>
      <c r="AI49" s="127">
        <f t="shared" si="77"/>
        <v>0</v>
      </c>
      <c r="AJ49" s="127">
        <f t="shared" si="77"/>
        <v>0</v>
      </c>
      <c r="AK49" s="127">
        <f t="shared" si="77"/>
        <v>0</v>
      </c>
      <c r="AL49" s="127">
        <f t="shared" si="77"/>
        <v>493.5</v>
      </c>
      <c r="AM49" s="127">
        <f t="shared" si="77"/>
        <v>0</v>
      </c>
      <c r="AN49" s="127">
        <f t="shared" si="77"/>
        <v>0</v>
      </c>
      <c r="AO49" s="127">
        <f t="shared" si="77"/>
        <v>0</v>
      </c>
      <c r="AP49" s="127">
        <f t="shared" si="77"/>
        <v>0</v>
      </c>
      <c r="AQ49" s="127">
        <f t="shared" si="77"/>
        <v>0</v>
      </c>
      <c r="AR49" s="310"/>
    </row>
    <row r="50" spans="1:44" ht="31.5">
      <c r="A50" s="312"/>
      <c r="B50" s="313"/>
      <c r="C50" s="314"/>
      <c r="D50" s="146" t="s">
        <v>37</v>
      </c>
      <c r="E50" s="217">
        <f t="shared" ref="E50:E52" si="78">H50+K50+N50+Q50+T50+W50+Z50+AC50+AF50+AI50+AL50+AO50</f>
        <v>0</v>
      </c>
      <c r="F50" s="217">
        <f t="shared" ref="F50:F52" si="79">I50+L50+O50+R50+U50+X50+AA50+AD50+AG50+AJ50+AM50+AP50</f>
        <v>0</v>
      </c>
      <c r="G50" s="127" t="e">
        <f t="shared" ref="G50:G52" si="80">F50/E50*100</f>
        <v>#DIV/0!</v>
      </c>
      <c r="H50" s="123"/>
      <c r="I50" s="123"/>
      <c r="J50" s="131"/>
      <c r="K50" s="123"/>
      <c r="L50" s="123"/>
      <c r="M50" s="131"/>
      <c r="N50" s="123"/>
      <c r="O50" s="123"/>
      <c r="P50" s="131"/>
      <c r="Q50" s="123"/>
      <c r="R50" s="123"/>
      <c r="S50" s="131"/>
      <c r="T50" s="123"/>
      <c r="U50" s="123"/>
      <c r="V50" s="131"/>
      <c r="W50" s="123"/>
      <c r="X50" s="123"/>
      <c r="Y50" s="131"/>
      <c r="Z50" s="123"/>
      <c r="AA50" s="123"/>
      <c r="AB50" s="131"/>
      <c r="AC50" s="123"/>
      <c r="AD50" s="123"/>
      <c r="AE50" s="131"/>
      <c r="AF50" s="123"/>
      <c r="AG50" s="123"/>
      <c r="AH50" s="131"/>
      <c r="AI50" s="123"/>
      <c r="AJ50" s="123"/>
      <c r="AK50" s="123"/>
      <c r="AL50" s="123"/>
      <c r="AM50" s="123"/>
      <c r="AN50" s="131"/>
      <c r="AO50" s="123"/>
      <c r="AP50" s="123"/>
      <c r="AQ50" s="131"/>
      <c r="AR50" s="311"/>
    </row>
    <row r="51" spans="1:44" ht="31.15" customHeight="1">
      <c r="A51" s="312"/>
      <c r="B51" s="313"/>
      <c r="C51" s="314"/>
      <c r="D51" s="146" t="s">
        <v>2</v>
      </c>
      <c r="E51" s="217">
        <f t="shared" si="78"/>
        <v>0</v>
      </c>
      <c r="F51" s="217">
        <f t="shared" si="79"/>
        <v>0</v>
      </c>
      <c r="G51" s="127" t="e">
        <f t="shared" si="80"/>
        <v>#DIV/0!</v>
      </c>
      <c r="H51" s="123"/>
      <c r="I51" s="123"/>
      <c r="J51" s="131"/>
      <c r="K51" s="123"/>
      <c r="L51" s="123"/>
      <c r="M51" s="131"/>
      <c r="N51" s="123"/>
      <c r="O51" s="123"/>
      <c r="P51" s="131"/>
      <c r="Q51" s="123"/>
      <c r="R51" s="123"/>
      <c r="S51" s="131"/>
      <c r="T51" s="123"/>
      <c r="U51" s="123"/>
      <c r="V51" s="131"/>
      <c r="W51" s="123"/>
      <c r="X51" s="123"/>
      <c r="Y51" s="131"/>
      <c r="Z51" s="123"/>
      <c r="AA51" s="123"/>
      <c r="AB51" s="131"/>
      <c r="AC51" s="123"/>
      <c r="AD51" s="123"/>
      <c r="AE51" s="131"/>
      <c r="AF51" s="123"/>
      <c r="AG51" s="123"/>
      <c r="AH51" s="131"/>
      <c r="AI51" s="123"/>
      <c r="AJ51" s="123"/>
      <c r="AK51" s="131"/>
      <c r="AL51" s="123"/>
      <c r="AM51" s="123"/>
      <c r="AN51" s="131"/>
      <c r="AO51" s="123"/>
      <c r="AP51" s="123"/>
      <c r="AQ51" s="131"/>
      <c r="AR51" s="311"/>
    </row>
    <row r="52" spans="1:44" ht="28.5" customHeight="1">
      <c r="A52" s="312"/>
      <c r="B52" s="313"/>
      <c r="C52" s="314"/>
      <c r="D52" s="199" t="s">
        <v>43</v>
      </c>
      <c r="E52" s="217">
        <f t="shared" si="78"/>
        <v>493.5</v>
      </c>
      <c r="F52" s="217">
        <f t="shared" si="79"/>
        <v>0</v>
      </c>
      <c r="G52" s="127">
        <f t="shared" si="80"/>
        <v>0</v>
      </c>
      <c r="H52" s="123"/>
      <c r="I52" s="123"/>
      <c r="J52" s="131"/>
      <c r="K52" s="123"/>
      <c r="L52" s="123"/>
      <c r="M52" s="131"/>
      <c r="N52" s="123"/>
      <c r="O52" s="123"/>
      <c r="P52" s="131"/>
      <c r="Q52" s="123"/>
      <c r="R52" s="123"/>
      <c r="S52" s="131"/>
      <c r="T52" s="123"/>
      <c r="U52" s="123"/>
      <c r="V52" s="131"/>
      <c r="W52" s="123"/>
      <c r="X52" s="123"/>
      <c r="Y52" s="131"/>
      <c r="Z52" s="123"/>
      <c r="AA52" s="123"/>
      <c r="AB52" s="131"/>
      <c r="AC52" s="123"/>
      <c r="AD52" s="123"/>
      <c r="AE52" s="131"/>
      <c r="AF52" s="123"/>
      <c r="AG52" s="123"/>
      <c r="AH52" s="131"/>
      <c r="AI52" s="123"/>
      <c r="AJ52" s="123"/>
      <c r="AK52" s="131"/>
      <c r="AL52" s="204">
        <v>493.5</v>
      </c>
      <c r="AM52" s="123"/>
      <c r="AN52" s="131"/>
      <c r="AO52" s="123"/>
      <c r="AP52" s="123"/>
      <c r="AQ52" s="131"/>
      <c r="AR52" s="311"/>
    </row>
    <row r="53" spans="1:44" s="136" customFormat="1" ht="22.15" customHeight="1">
      <c r="A53" s="312" t="s">
        <v>448</v>
      </c>
      <c r="B53" s="313" t="s">
        <v>455</v>
      </c>
      <c r="C53" s="314" t="s">
        <v>328</v>
      </c>
      <c r="D53" s="132" t="s">
        <v>41</v>
      </c>
      <c r="E53" s="216">
        <f>SUM(E54:E56)</f>
        <v>159.05000000000001</v>
      </c>
      <c r="F53" s="216">
        <f>SUM(F54:F56)</f>
        <v>159.05000000000001</v>
      </c>
      <c r="G53" s="127">
        <f>F53/E53*100</f>
        <v>100</v>
      </c>
      <c r="H53" s="127">
        <f>SUM(H54:H56)</f>
        <v>0</v>
      </c>
      <c r="I53" s="127">
        <f t="shared" ref="I53:AQ53" si="81">SUM(I54:I56)</f>
        <v>0</v>
      </c>
      <c r="J53" s="127">
        <f t="shared" si="81"/>
        <v>0</v>
      </c>
      <c r="K53" s="127">
        <f t="shared" si="81"/>
        <v>0</v>
      </c>
      <c r="L53" s="127">
        <f t="shared" si="81"/>
        <v>0</v>
      </c>
      <c r="M53" s="127">
        <f t="shared" si="81"/>
        <v>0</v>
      </c>
      <c r="N53" s="127">
        <f t="shared" si="81"/>
        <v>0</v>
      </c>
      <c r="O53" s="127">
        <f t="shared" si="81"/>
        <v>0</v>
      </c>
      <c r="P53" s="127">
        <f t="shared" si="81"/>
        <v>0</v>
      </c>
      <c r="Q53" s="127">
        <f t="shared" si="81"/>
        <v>159.05000000000001</v>
      </c>
      <c r="R53" s="127">
        <f t="shared" si="81"/>
        <v>159.05000000000001</v>
      </c>
      <c r="S53" s="127">
        <f>R53/Q53*100</f>
        <v>100</v>
      </c>
      <c r="T53" s="127">
        <f t="shared" si="81"/>
        <v>0</v>
      </c>
      <c r="U53" s="127">
        <f t="shared" si="81"/>
        <v>0</v>
      </c>
      <c r="V53" s="127">
        <f t="shared" si="81"/>
        <v>0</v>
      </c>
      <c r="W53" s="127">
        <f t="shared" si="81"/>
        <v>0</v>
      </c>
      <c r="X53" s="127">
        <f t="shared" si="81"/>
        <v>0</v>
      </c>
      <c r="Y53" s="127">
        <f t="shared" si="81"/>
        <v>0</v>
      </c>
      <c r="Z53" s="127">
        <f t="shared" si="81"/>
        <v>0</v>
      </c>
      <c r="AA53" s="127">
        <f t="shared" si="81"/>
        <v>0</v>
      </c>
      <c r="AB53" s="127">
        <f t="shared" si="81"/>
        <v>0</v>
      </c>
      <c r="AC53" s="127">
        <f t="shared" si="81"/>
        <v>0</v>
      </c>
      <c r="AD53" s="127">
        <f t="shared" si="81"/>
        <v>0</v>
      </c>
      <c r="AE53" s="127">
        <f t="shared" si="81"/>
        <v>0</v>
      </c>
      <c r="AF53" s="127">
        <f t="shared" si="81"/>
        <v>0</v>
      </c>
      <c r="AG53" s="127">
        <f t="shared" si="81"/>
        <v>0</v>
      </c>
      <c r="AH53" s="127">
        <f t="shared" si="81"/>
        <v>0</v>
      </c>
      <c r="AI53" s="127">
        <f t="shared" si="81"/>
        <v>0</v>
      </c>
      <c r="AJ53" s="127">
        <f t="shared" si="81"/>
        <v>0</v>
      </c>
      <c r="AK53" s="127">
        <f t="shared" si="81"/>
        <v>0</v>
      </c>
      <c r="AL53" s="127">
        <f t="shared" si="81"/>
        <v>0</v>
      </c>
      <c r="AM53" s="127">
        <f t="shared" si="81"/>
        <v>0</v>
      </c>
      <c r="AN53" s="127">
        <f t="shared" si="81"/>
        <v>0</v>
      </c>
      <c r="AO53" s="127">
        <f t="shared" si="81"/>
        <v>0</v>
      </c>
      <c r="AP53" s="127">
        <f t="shared" si="81"/>
        <v>0</v>
      </c>
      <c r="AQ53" s="127">
        <f t="shared" si="81"/>
        <v>0</v>
      </c>
      <c r="AR53" s="310"/>
    </row>
    <row r="54" spans="1:44" ht="31.5">
      <c r="A54" s="312"/>
      <c r="B54" s="313"/>
      <c r="C54" s="314"/>
      <c r="D54" s="146" t="s">
        <v>37</v>
      </c>
      <c r="E54" s="217">
        <f t="shared" ref="E54:E56" si="82">H54+K54+N54+Q54+T54+W54+Z54+AC54+AF54+AI54+AL54+AO54</f>
        <v>0</v>
      </c>
      <c r="F54" s="217">
        <f t="shared" ref="F54:F56" si="83">I54+L54+O54+R54+U54+X54+AA54+AD54+AG54+AJ54+AM54+AP54</f>
        <v>0</v>
      </c>
      <c r="G54" s="127" t="e">
        <f t="shared" ref="G54:G56" si="84">F54/E54*100</f>
        <v>#DIV/0!</v>
      </c>
      <c r="H54" s="123"/>
      <c r="I54" s="123"/>
      <c r="J54" s="131"/>
      <c r="K54" s="123"/>
      <c r="L54" s="123"/>
      <c r="M54" s="131"/>
      <c r="N54" s="123"/>
      <c r="O54" s="123"/>
      <c r="P54" s="131"/>
      <c r="Q54" s="123"/>
      <c r="R54" s="123"/>
      <c r="S54" s="131"/>
      <c r="T54" s="123"/>
      <c r="U54" s="123"/>
      <c r="V54" s="131"/>
      <c r="W54" s="123"/>
      <c r="X54" s="123"/>
      <c r="Y54" s="131"/>
      <c r="Z54" s="123"/>
      <c r="AA54" s="123"/>
      <c r="AB54" s="131"/>
      <c r="AC54" s="123"/>
      <c r="AD54" s="123"/>
      <c r="AE54" s="131"/>
      <c r="AF54" s="123"/>
      <c r="AG54" s="123"/>
      <c r="AH54" s="131"/>
      <c r="AI54" s="123"/>
      <c r="AJ54" s="123"/>
      <c r="AK54" s="123"/>
      <c r="AL54" s="123"/>
      <c r="AM54" s="123"/>
      <c r="AN54" s="131"/>
      <c r="AO54" s="123"/>
      <c r="AP54" s="123"/>
      <c r="AQ54" s="131"/>
      <c r="AR54" s="311"/>
    </row>
    <row r="55" spans="1:44" ht="31.15" customHeight="1">
      <c r="A55" s="312"/>
      <c r="B55" s="313"/>
      <c r="C55" s="314"/>
      <c r="D55" s="146" t="s">
        <v>2</v>
      </c>
      <c r="E55" s="217">
        <f t="shared" si="82"/>
        <v>0</v>
      </c>
      <c r="F55" s="217">
        <f t="shared" si="83"/>
        <v>0</v>
      </c>
      <c r="G55" s="127" t="e">
        <f t="shared" si="84"/>
        <v>#DIV/0!</v>
      </c>
      <c r="H55" s="123"/>
      <c r="I55" s="123"/>
      <c r="J55" s="131"/>
      <c r="K55" s="123"/>
      <c r="L55" s="123"/>
      <c r="M55" s="131"/>
      <c r="N55" s="123"/>
      <c r="O55" s="123"/>
      <c r="P55" s="131"/>
      <c r="Q55" s="123"/>
      <c r="R55" s="123"/>
      <c r="S55" s="131"/>
      <c r="T55" s="123"/>
      <c r="U55" s="123"/>
      <c r="V55" s="131"/>
      <c r="W55" s="123"/>
      <c r="X55" s="123"/>
      <c r="Y55" s="131"/>
      <c r="Z55" s="123"/>
      <c r="AA55" s="123"/>
      <c r="AB55" s="131"/>
      <c r="AC55" s="123"/>
      <c r="AD55" s="123"/>
      <c r="AE55" s="131"/>
      <c r="AF55" s="123"/>
      <c r="AG55" s="123"/>
      <c r="AH55" s="131"/>
      <c r="AI55" s="123"/>
      <c r="AJ55" s="123"/>
      <c r="AK55" s="131"/>
      <c r="AL55" s="123"/>
      <c r="AM55" s="123"/>
      <c r="AN55" s="131"/>
      <c r="AO55" s="123"/>
      <c r="AP55" s="123"/>
      <c r="AQ55" s="131"/>
      <c r="AR55" s="311"/>
    </row>
    <row r="56" spans="1:44" ht="28.5" customHeight="1">
      <c r="A56" s="312"/>
      <c r="B56" s="313"/>
      <c r="C56" s="314"/>
      <c r="D56" s="199" t="s">
        <v>43</v>
      </c>
      <c r="E56" s="217">
        <f t="shared" si="82"/>
        <v>159.05000000000001</v>
      </c>
      <c r="F56" s="217">
        <f t="shared" si="83"/>
        <v>159.05000000000001</v>
      </c>
      <c r="G56" s="127">
        <f t="shared" si="84"/>
        <v>100</v>
      </c>
      <c r="H56" s="123"/>
      <c r="I56" s="123"/>
      <c r="J56" s="131"/>
      <c r="K56" s="123"/>
      <c r="L56" s="123"/>
      <c r="M56" s="131"/>
      <c r="N56" s="123"/>
      <c r="O56" s="123"/>
      <c r="P56" s="131"/>
      <c r="Q56" s="123">
        <v>159.05000000000001</v>
      </c>
      <c r="R56" s="123">
        <v>159.05000000000001</v>
      </c>
      <c r="S56" s="127">
        <f>R56/Q56*100</f>
        <v>100</v>
      </c>
      <c r="T56" s="123"/>
      <c r="U56" s="123"/>
      <c r="V56" s="131"/>
      <c r="W56" s="123"/>
      <c r="X56" s="123"/>
      <c r="Y56" s="131"/>
      <c r="Z56" s="123"/>
      <c r="AA56" s="123"/>
      <c r="AB56" s="131"/>
      <c r="AC56" s="123"/>
      <c r="AD56" s="123"/>
      <c r="AE56" s="131"/>
      <c r="AF56" s="123"/>
      <c r="AG56" s="123"/>
      <c r="AH56" s="131"/>
      <c r="AI56" s="123"/>
      <c r="AJ56" s="123"/>
      <c r="AK56" s="131"/>
      <c r="AL56" s="204"/>
      <c r="AM56" s="123"/>
      <c r="AN56" s="131"/>
      <c r="AO56" s="123"/>
      <c r="AP56" s="123"/>
      <c r="AQ56" s="131"/>
      <c r="AR56" s="311"/>
    </row>
    <row r="57" spans="1:44" s="136" customFormat="1" ht="22.15" customHeight="1">
      <c r="A57" s="312" t="s">
        <v>449</v>
      </c>
      <c r="B57" s="313" t="s">
        <v>456</v>
      </c>
      <c r="C57" s="314" t="s">
        <v>328</v>
      </c>
      <c r="D57" s="132" t="s">
        <v>41</v>
      </c>
      <c r="E57" s="216">
        <f>SUM(E58:E60)</f>
        <v>152.75</v>
      </c>
      <c r="F57" s="216">
        <f>SUM(F58:F60)</f>
        <v>0</v>
      </c>
      <c r="G57" s="127">
        <f>F57/E57*100</f>
        <v>0</v>
      </c>
      <c r="H57" s="127">
        <f>SUM(H58:H60)</f>
        <v>0</v>
      </c>
      <c r="I57" s="127">
        <f t="shared" ref="I57:AQ57" si="85">SUM(I58:I60)</f>
        <v>0</v>
      </c>
      <c r="J57" s="127">
        <f t="shared" si="85"/>
        <v>0</v>
      </c>
      <c r="K57" s="127">
        <f t="shared" si="85"/>
        <v>0</v>
      </c>
      <c r="L57" s="127">
        <f t="shared" si="85"/>
        <v>0</v>
      </c>
      <c r="M57" s="127">
        <f t="shared" si="85"/>
        <v>0</v>
      </c>
      <c r="N57" s="127">
        <f t="shared" si="85"/>
        <v>0</v>
      </c>
      <c r="O57" s="127">
        <f t="shared" si="85"/>
        <v>0</v>
      </c>
      <c r="P57" s="127">
        <f t="shared" si="85"/>
        <v>0</v>
      </c>
      <c r="Q57" s="127">
        <f t="shared" si="85"/>
        <v>0</v>
      </c>
      <c r="R57" s="127">
        <f t="shared" si="85"/>
        <v>0</v>
      </c>
      <c r="S57" s="127">
        <f t="shared" si="85"/>
        <v>0</v>
      </c>
      <c r="T57" s="127">
        <f t="shared" si="85"/>
        <v>0</v>
      </c>
      <c r="U57" s="127">
        <f t="shared" si="85"/>
        <v>0</v>
      </c>
      <c r="V57" s="127">
        <f t="shared" si="85"/>
        <v>0</v>
      </c>
      <c r="W57" s="127">
        <f t="shared" si="85"/>
        <v>0</v>
      </c>
      <c r="X57" s="127">
        <f t="shared" si="85"/>
        <v>0</v>
      </c>
      <c r="Y57" s="127">
        <f t="shared" si="85"/>
        <v>0</v>
      </c>
      <c r="Z57" s="127">
        <f t="shared" si="85"/>
        <v>0</v>
      </c>
      <c r="AA57" s="127">
        <f t="shared" si="85"/>
        <v>0</v>
      </c>
      <c r="AB57" s="127">
        <f t="shared" si="85"/>
        <v>0</v>
      </c>
      <c r="AC57" s="127">
        <f t="shared" si="85"/>
        <v>0</v>
      </c>
      <c r="AD57" s="127">
        <f t="shared" si="85"/>
        <v>0</v>
      </c>
      <c r="AE57" s="127">
        <f t="shared" si="85"/>
        <v>0</v>
      </c>
      <c r="AF57" s="127">
        <f t="shared" si="85"/>
        <v>0</v>
      </c>
      <c r="AG57" s="127">
        <f t="shared" si="85"/>
        <v>0</v>
      </c>
      <c r="AH57" s="127">
        <f t="shared" si="85"/>
        <v>0</v>
      </c>
      <c r="AI57" s="127">
        <f t="shared" si="85"/>
        <v>0</v>
      </c>
      <c r="AJ57" s="127">
        <f t="shared" si="85"/>
        <v>0</v>
      </c>
      <c r="AK57" s="127">
        <f t="shared" si="85"/>
        <v>0</v>
      </c>
      <c r="AL57" s="127">
        <f t="shared" si="85"/>
        <v>152.75</v>
      </c>
      <c r="AM57" s="127">
        <f t="shared" si="85"/>
        <v>0</v>
      </c>
      <c r="AN57" s="127">
        <f t="shared" si="85"/>
        <v>0</v>
      </c>
      <c r="AO57" s="127">
        <f t="shared" si="85"/>
        <v>0</v>
      </c>
      <c r="AP57" s="127">
        <f t="shared" si="85"/>
        <v>0</v>
      </c>
      <c r="AQ57" s="127">
        <f t="shared" si="85"/>
        <v>0</v>
      </c>
      <c r="AR57" s="310"/>
    </row>
    <row r="58" spans="1:44" ht="31.5">
      <c r="A58" s="312"/>
      <c r="B58" s="313"/>
      <c r="C58" s="314"/>
      <c r="D58" s="146" t="s">
        <v>37</v>
      </c>
      <c r="E58" s="217">
        <f t="shared" ref="E58:E60" si="86">H58+K58+N58+Q58+T58+W58+Z58+AC58+AF58+AI58+AL58+AO58</f>
        <v>0</v>
      </c>
      <c r="F58" s="217">
        <f t="shared" ref="F58:F60" si="87">I58+L58+O58+R58+U58+X58+AA58+AD58+AG58+AJ58+AM58+AP58</f>
        <v>0</v>
      </c>
      <c r="G58" s="127" t="e">
        <f t="shared" ref="G58:G60" si="88">F58/E58*100</f>
        <v>#DIV/0!</v>
      </c>
      <c r="H58" s="123"/>
      <c r="I58" s="123"/>
      <c r="J58" s="131"/>
      <c r="K58" s="123"/>
      <c r="L58" s="123"/>
      <c r="M58" s="131"/>
      <c r="N58" s="123"/>
      <c r="O58" s="123"/>
      <c r="P58" s="131"/>
      <c r="Q58" s="123"/>
      <c r="R58" s="123"/>
      <c r="S58" s="131"/>
      <c r="T58" s="123"/>
      <c r="U58" s="123"/>
      <c r="V58" s="131"/>
      <c r="W58" s="123"/>
      <c r="X58" s="123"/>
      <c r="Y58" s="131"/>
      <c r="Z58" s="123"/>
      <c r="AA58" s="123"/>
      <c r="AB58" s="131"/>
      <c r="AC58" s="123"/>
      <c r="AD58" s="123"/>
      <c r="AE58" s="131"/>
      <c r="AF58" s="123"/>
      <c r="AG58" s="123"/>
      <c r="AH58" s="131"/>
      <c r="AI58" s="123"/>
      <c r="AJ58" s="123"/>
      <c r="AK58" s="123"/>
      <c r="AL58" s="123"/>
      <c r="AM58" s="123"/>
      <c r="AN58" s="131"/>
      <c r="AO58" s="123"/>
      <c r="AP58" s="123"/>
      <c r="AQ58" s="131"/>
      <c r="AR58" s="311"/>
    </row>
    <row r="59" spans="1:44" ht="31.15" customHeight="1">
      <c r="A59" s="312"/>
      <c r="B59" s="313"/>
      <c r="C59" s="314"/>
      <c r="D59" s="146" t="s">
        <v>2</v>
      </c>
      <c r="E59" s="217">
        <f t="shared" si="86"/>
        <v>0</v>
      </c>
      <c r="F59" s="217">
        <f t="shared" si="87"/>
        <v>0</v>
      </c>
      <c r="G59" s="127" t="e">
        <f t="shared" si="88"/>
        <v>#DIV/0!</v>
      </c>
      <c r="H59" s="123"/>
      <c r="I59" s="123"/>
      <c r="J59" s="131"/>
      <c r="K59" s="123"/>
      <c r="L59" s="123"/>
      <c r="M59" s="131"/>
      <c r="N59" s="123"/>
      <c r="O59" s="123"/>
      <c r="P59" s="131"/>
      <c r="Q59" s="123"/>
      <c r="R59" s="123"/>
      <c r="S59" s="131"/>
      <c r="T59" s="123"/>
      <c r="U59" s="123"/>
      <c r="V59" s="131"/>
      <c r="W59" s="123"/>
      <c r="X59" s="123"/>
      <c r="Y59" s="131"/>
      <c r="Z59" s="123"/>
      <c r="AA59" s="123"/>
      <c r="AB59" s="131"/>
      <c r="AC59" s="123"/>
      <c r="AD59" s="123"/>
      <c r="AE59" s="131"/>
      <c r="AF59" s="123"/>
      <c r="AG59" s="123"/>
      <c r="AH59" s="131"/>
      <c r="AI59" s="123"/>
      <c r="AJ59" s="123"/>
      <c r="AK59" s="131"/>
      <c r="AL59" s="123"/>
      <c r="AM59" s="123"/>
      <c r="AN59" s="131"/>
      <c r="AO59" s="123"/>
      <c r="AP59" s="123"/>
      <c r="AQ59" s="131"/>
      <c r="AR59" s="311"/>
    </row>
    <row r="60" spans="1:44" ht="28.5" customHeight="1">
      <c r="A60" s="312"/>
      <c r="B60" s="313"/>
      <c r="C60" s="314"/>
      <c r="D60" s="199" t="s">
        <v>43</v>
      </c>
      <c r="E60" s="217">
        <f t="shared" si="86"/>
        <v>152.75</v>
      </c>
      <c r="F60" s="217">
        <f t="shared" si="87"/>
        <v>0</v>
      </c>
      <c r="G60" s="127">
        <f t="shared" si="88"/>
        <v>0</v>
      </c>
      <c r="H60" s="123"/>
      <c r="I60" s="123"/>
      <c r="J60" s="131"/>
      <c r="K60" s="123"/>
      <c r="L60" s="123"/>
      <c r="M60" s="131"/>
      <c r="N60" s="123"/>
      <c r="O60" s="123"/>
      <c r="P60" s="131"/>
      <c r="Q60" s="123"/>
      <c r="R60" s="123"/>
      <c r="S60" s="131"/>
      <c r="T60" s="123"/>
      <c r="U60" s="123"/>
      <c r="V60" s="131"/>
      <c r="W60" s="123"/>
      <c r="X60" s="123"/>
      <c r="Y60" s="131"/>
      <c r="Z60" s="123"/>
      <c r="AA60" s="123"/>
      <c r="AB60" s="131"/>
      <c r="AC60" s="123"/>
      <c r="AD60" s="123"/>
      <c r="AE60" s="131"/>
      <c r="AF60" s="123"/>
      <c r="AG60" s="123"/>
      <c r="AH60" s="131"/>
      <c r="AI60" s="123"/>
      <c r="AJ60" s="123"/>
      <c r="AK60" s="131"/>
      <c r="AL60" s="204">
        <v>152.75</v>
      </c>
      <c r="AM60" s="123"/>
      <c r="AN60" s="131"/>
      <c r="AO60" s="123"/>
      <c r="AP60" s="123"/>
      <c r="AQ60" s="131"/>
      <c r="AR60" s="311"/>
    </row>
    <row r="61" spans="1:44" s="136" customFormat="1" ht="22.15" customHeight="1">
      <c r="A61" s="312" t="s">
        <v>450</v>
      </c>
      <c r="B61" s="313" t="s">
        <v>457</v>
      </c>
      <c r="C61" s="314" t="s">
        <v>328</v>
      </c>
      <c r="D61" s="132" t="s">
        <v>41</v>
      </c>
      <c r="E61" s="216">
        <f>SUM(E62:E64)</f>
        <v>600</v>
      </c>
      <c r="F61" s="216">
        <f>SUM(F62:F64)</f>
        <v>0</v>
      </c>
      <c r="G61" s="127">
        <f>F61/E61*100</f>
        <v>0</v>
      </c>
      <c r="H61" s="127">
        <f>SUM(H62:H64)</f>
        <v>0</v>
      </c>
      <c r="I61" s="127">
        <f t="shared" ref="I61:AQ61" si="89">SUM(I62:I64)</f>
        <v>0</v>
      </c>
      <c r="J61" s="127">
        <f t="shared" si="89"/>
        <v>0</v>
      </c>
      <c r="K61" s="127">
        <f t="shared" si="89"/>
        <v>0</v>
      </c>
      <c r="L61" s="127">
        <f t="shared" si="89"/>
        <v>0</v>
      </c>
      <c r="M61" s="127">
        <f t="shared" si="89"/>
        <v>0</v>
      </c>
      <c r="N61" s="127">
        <f t="shared" si="89"/>
        <v>0</v>
      </c>
      <c r="O61" s="127">
        <f t="shared" si="89"/>
        <v>0</v>
      </c>
      <c r="P61" s="127">
        <f t="shared" si="89"/>
        <v>0</v>
      </c>
      <c r="Q61" s="127">
        <f t="shared" si="89"/>
        <v>0</v>
      </c>
      <c r="R61" s="127">
        <f t="shared" si="89"/>
        <v>0</v>
      </c>
      <c r="S61" s="127">
        <f t="shared" si="89"/>
        <v>0</v>
      </c>
      <c r="T61" s="127">
        <f t="shared" si="89"/>
        <v>0</v>
      </c>
      <c r="U61" s="127">
        <f t="shared" si="89"/>
        <v>0</v>
      </c>
      <c r="V61" s="127">
        <f t="shared" si="89"/>
        <v>0</v>
      </c>
      <c r="W61" s="127">
        <f t="shared" si="89"/>
        <v>0</v>
      </c>
      <c r="X61" s="127">
        <f t="shared" si="89"/>
        <v>0</v>
      </c>
      <c r="Y61" s="127">
        <f t="shared" si="89"/>
        <v>0</v>
      </c>
      <c r="Z61" s="127">
        <f t="shared" si="89"/>
        <v>0</v>
      </c>
      <c r="AA61" s="127">
        <f t="shared" si="89"/>
        <v>0</v>
      </c>
      <c r="AB61" s="127">
        <f t="shared" si="89"/>
        <v>0</v>
      </c>
      <c r="AC61" s="127">
        <f t="shared" si="89"/>
        <v>0</v>
      </c>
      <c r="AD61" s="127">
        <f t="shared" si="89"/>
        <v>0</v>
      </c>
      <c r="AE61" s="127">
        <f t="shared" si="89"/>
        <v>0</v>
      </c>
      <c r="AF61" s="127">
        <f t="shared" si="89"/>
        <v>0</v>
      </c>
      <c r="AG61" s="127">
        <f t="shared" si="89"/>
        <v>0</v>
      </c>
      <c r="AH61" s="127">
        <f t="shared" si="89"/>
        <v>0</v>
      </c>
      <c r="AI61" s="127">
        <f t="shared" si="89"/>
        <v>0</v>
      </c>
      <c r="AJ61" s="127">
        <f t="shared" si="89"/>
        <v>0</v>
      </c>
      <c r="AK61" s="127">
        <f t="shared" si="89"/>
        <v>0</v>
      </c>
      <c r="AL61" s="127">
        <f t="shared" si="89"/>
        <v>600</v>
      </c>
      <c r="AM61" s="127">
        <f t="shared" si="89"/>
        <v>0</v>
      </c>
      <c r="AN61" s="127">
        <f t="shared" si="89"/>
        <v>0</v>
      </c>
      <c r="AO61" s="127">
        <f t="shared" si="89"/>
        <v>0</v>
      </c>
      <c r="AP61" s="127">
        <f t="shared" si="89"/>
        <v>0</v>
      </c>
      <c r="AQ61" s="127">
        <f t="shared" si="89"/>
        <v>0</v>
      </c>
      <c r="AR61" s="310"/>
    </row>
    <row r="62" spans="1:44" ht="31.5">
      <c r="A62" s="312"/>
      <c r="B62" s="313"/>
      <c r="C62" s="314"/>
      <c r="D62" s="146" t="s">
        <v>37</v>
      </c>
      <c r="E62" s="217">
        <f t="shared" ref="E62:E64" si="90">H62+K62+N62+Q62+T62+W62+Z62+AC62+AF62+AI62+AL62+AO62</f>
        <v>0</v>
      </c>
      <c r="F62" s="217">
        <f t="shared" ref="F62:F64" si="91">I62+L62+O62+R62+U62+X62+AA62+AD62+AG62+AJ62+AM62+AP62</f>
        <v>0</v>
      </c>
      <c r="G62" s="127" t="e">
        <f t="shared" ref="G62:G64" si="92">F62/E62*100</f>
        <v>#DIV/0!</v>
      </c>
      <c r="H62" s="123"/>
      <c r="I62" s="123"/>
      <c r="J62" s="131"/>
      <c r="K62" s="123"/>
      <c r="L62" s="123"/>
      <c r="M62" s="131"/>
      <c r="N62" s="123"/>
      <c r="O62" s="123"/>
      <c r="P62" s="131"/>
      <c r="Q62" s="123"/>
      <c r="R62" s="123"/>
      <c r="S62" s="131"/>
      <c r="T62" s="123"/>
      <c r="U62" s="123"/>
      <c r="V62" s="131"/>
      <c r="W62" s="123"/>
      <c r="X62" s="123"/>
      <c r="Y62" s="131"/>
      <c r="Z62" s="123"/>
      <c r="AA62" s="123"/>
      <c r="AB62" s="131"/>
      <c r="AC62" s="123"/>
      <c r="AD62" s="123"/>
      <c r="AE62" s="131"/>
      <c r="AF62" s="123"/>
      <c r="AG62" s="123"/>
      <c r="AH62" s="131"/>
      <c r="AI62" s="123"/>
      <c r="AJ62" s="123"/>
      <c r="AK62" s="123"/>
      <c r="AL62" s="123"/>
      <c r="AM62" s="123"/>
      <c r="AN62" s="131"/>
      <c r="AO62" s="123"/>
      <c r="AP62" s="123"/>
      <c r="AQ62" s="131"/>
      <c r="AR62" s="311"/>
    </row>
    <row r="63" spans="1:44" ht="31.15" customHeight="1">
      <c r="A63" s="312"/>
      <c r="B63" s="313"/>
      <c r="C63" s="314"/>
      <c r="D63" s="146" t="s">
        <v>2</v>
      </c>
      <c r="E63" s="217">
        <f t="shared" si="90"/>
        <v>0</v>
      </c>
      <c r="F63" s="217">
        <f t="shared" si="91"/>
        <v>0</v>
      </c>
      <c r="G63" s="127" t="e">
        <f t="shared" si="92"/>
        <v>#DIV/0!</v>
      </c>
      <c r="H63" s="123"/>
      <c r="I63" s="123"/>
      <c r="J63" s="131"/>
      <c r="K63" s="123"/>
      <c r="L63" s="123"/>
      <c r="M63" s="131"/>
      <c r="N63" s="123"/>
      <c r="O63" s="123"/>
      <c r="P63" s="131"/>
      <c r="Q63" s="123"/>
      <c r="R63" s="123"/>
      <c r="S63" s="131"/>
      <c r="T63" s="123"/>
      <c r="U63" s="123"/>
      <c r="V63" s="131"/>
      <c r="W63" s="123"/>
      <c r="X63" s="123"/>
      <c r="Y63" s="131"/>
      <c r="Z63" s="123"/>
      <c r="AA63" s="123"/>
      <c r="AB63" s="131"/>
      <c r="AC63" s="123"/>
      <c r="AD63" s="123"/>
      <c r="AE63" s="131"/>
      <c r="AF63" s="123"/>
      <c r="AG63" s="123"/>
      <c r="AH63" s="131"/>
      <c r="AI63" s="123"/>
      <c r="AJ63" s="123"/>
      <c r="AK63" s="131"/>
      <c r="AL63" s="123"/>
      <c r="AM63" s="123"/>
      <c r="AN63" s="131"/>
      <c r="AO63" s="123"/>
      <c r="AP63" s="123"/>
      <c r="AQ63" s="131"/>
      <c r="AR63" s="311"/>
    </row>
    <row r="64" spans="1:44" ht="28.5" customHeight="1">
      <c r="A64" s="312"/>
      <c r="B64" s="313"/>
      <c r="C64" s="314"/>
      <c r="D64" s="199" t="s">
        <v>43</v>
      </c>
      <c r="E64" s="217">
        <f t="shared" si="90"/>
        <v>600</v>
      </c>
      <c r="F64" s="217">
        <f t="shared" si="91"/>
        <v>0</v>
      </c>
      <c r="G64" s="127">
        <f t="shared" si="92"/>
        <v>0</v>
      </c>
      <c r="H64" s="123"/>
      <c r="I64" s="123"/>
      <c r="J64" s="131"/>
      <c r="K64" s="123"/>
      <c r="L64" s="123"/>
      <c r="M64" s="131"/>
      <c r="N64" s="123"/>
      <c r="O64" s="123"/>
      <c r="P64" s="131"/>
      <c r="Q64" s="123"/>
      <c r="R64" s="123"/>
      <c r="S64" s="131"/>
      <c r="T64" s="123"/>
      <c r="U64" s="123"/>
      <c r="V64" s="131"/>
      <c r="W64" s="123"/>
      <c r="X64" s="123"/>
      <c r="Y64" s="131"/>
      <c r="Z64" s="123"/>
      <c r="AA64" s="123"/>
      <c r="AB64" s="131"/>
      <c r="AC64" s="123"/>
      <c r="AD64" s="123"/>
      <c r="AE64" s="131"/>
      <c r="AF64" s="123"/>
      <c r="AG64" s="123"/>
      <c r="AH64" s="131"/>
      <c r="AI64" s="123"/>
      <c r="AJ64" s="123"/>
      <c r="AK64" s="131"/>
      <c r="AL64" s="204">
        <v>600</v>
      </c>
      <c r="AM64" s="123"/>
      <c r="AN64" s="131"/>
      <c r="AO64" s="123"/>
      <c r="AP64" s="123"/>
      <c r="AQ64" s="131"/>
      <c r="AR64" s="311"/>
    </row>
    <row r="65" spans="1:44" s="136" customFormat="1" ht="22.15" customHeight="1">
      <c r="A65" s="312" t="s">
        <v>451</v>
      </c>
      <c r="B65" s="313" t="s">
        <v>458</v>
      </c>
      <c r="C65" s="314" t="s">
        <v>328</v>
      </c>
      <c r="D65" s="132" t="s">
        <v>41</v>
      </c>
      <c r="E65" s="216">
        <f>SUM(E66:E68)</f>
        <v>100</v>
      </c>
      <c r="F65" s="216">
        <f>SUM(F66:F68)</f>
        <v>0</v>
      </c>
      <c r="G65" s="127">
        <f>F65/E65*100</f>
        <v>0</v>
      </c>
      <c r="H65" s="127">
        <f>SUM(H66:H68)</f>
        <v>0</v>
      </c>
      <c r="I65" s="127">
        <f t="shared" ref="I65:AQ65" si="93">SUM(I66:I68)</f>
        <v>0</v>
      </c>
      <c r="J65" s="127">
        <f t="shared" si="93"/>
        <v>0</v>
      </c>
      <c r="K65" s="127">
        <f t="shared" si="93"/>
        <v>0</v>
      </c>
      <c r="L65" s="127">
        <f t="shared" si="93"/>
        <v>0</v>
      </c>
      <c r="M65" s="127">
        <f t="shared" si="93"/>
        <v>0</v>
      </c>
      <c r="N65" s="127">
        <f t="shared" si="93"/>
        <v>0</v>
      </c>
      <c r="O65" s="127">
        <f t="shared" si="93"/>
        <v>0</v>
      </c>
      <c r="P65" s="127">
        <f t="shared" si="93"/>
        <v>0</v>
      </c>
      <c r="Q65" s="127">
        <f t="shared" si="93"/>
        <v>0</v>
      </c>
      <c r="R65" s="127">
        <f t="shared" si="93"/>
        <v>0</v>
      </c>
      <c r="S65" s="127">
        <f t="shared" si="93"/>
        <v>0</v>
      </c>
      <c r="T65" s="127">
        <f t="shared" si="93"/>
        <v>0</v>
      </c>
      <c r="U65" s="127">
        <f t="shared" si="93"/>
        <v>0</v>
      </c>
      <c r="V65" s="127">
        <f t="shared" si="93"/>
        <v>0</v>
      </c>
      <c r="W65" s="127">
        <f t="shared" si="93"/>
        <v>0</v>
      </c>
      <c r="X65" s="127">
        <f t="shared" si="93"/>
        <v>0</v>
      </c>
      <c r="Y65" s="127">
        <f t="shared" si="93"/>
        <v>0</v>
      </c>
      <c r="Z65" s="127">
        <f t="shared" si="93"/>
        <v>0</v>
      </c>
      <c r="AA65" s="127">
        <f t="shared" si="93"/>
        <v>0</v>
      </c>
      <c r="AB65" s="127">
        <f t="shared" si="93"/>
        <v>0</v>
      </c>
      <c r="AC65" s="127">
        <f t="shared" si="93"/>
        <v>0</v>
      </c>
      <c r="AD65" s="127">
        <f t="shared" si="93"/>
        <v>0</v>
      </c>
      <c r="AE65" s="127">
        <f t="shared" si="93"/>
        <v>0</v>
      </c>
      <c r="AF65" s="127">
        <f t="shared" si="93"/>
        <v>0</v>
      </c>
      <c r="AG65" s="127">
        <f t="shared" si="93"/>
        <v>0</v>
      </c>
      <c r="AH65" s="127">
        <f t="shared" si="93"/>
        <v>0</v>
      </c>
      <c r="AI65" s="127">
        <f t="shared" si="93"/>
        <v>0</v>
      </c>
      <c r="AJ65" s="127">
        <f t="shared" si="93"/>
        <v>0</v>
      </c>
      <c r="AK65" s="127">
        <f t="shared" si="93"/>
        <v>0</v>
      </c>
      <c r="AL65" s="127">
        <f t="shared" si="93"/>
        <v>100</v>
      </c>
      <c r="AM65" s="127">
        <f t="shared" si="93"/>
        <v>0</v>
      </c>
      <c r="AN65" s="127">
        <f t="shared" si="93"/>
        <v>0</v>
      </c>
      <c r="AO65" s="127">
        <f t="shared" si="93"/>
        <v>0</v>
      </c>
      <c r="AP65" s="127">
        <f t="shared" si="93"/>
        <v>0</v>
      </c>
      <c r="AQ65" s="127">
        <f t="shared" si="93"/>
        <v>0</v>
      </c>
      <c r="AR65" s="310"/>
    </row>
    <row r="66" spans="1:44" ht="31.5">
      <c r="A66" s="312"/>
      <c r="B66" s="313"/>
      <c r="C66" s="314"/>
      <c r="D66" s="146" t="s">
        <v>37</v>
      </c>
      <c r="E66" s="217">
        <f t="shared" ref="E66:E68" si="94">H66+K66+N66+Q66+T66+W66+Z66+AC66+AF66+AI66+AL66+AO66</f>
        <v>0</v>
      </c>
      <c r="F66" s="217">
        <f t="shared" ref="F66:F68" si="95">I66+L66+O66+R66+U66+X66+AA66+AD66+AG66+AJ66+AM66+AP66</f>
        <v>0</v>
      </c>
      <c r="G66" s="127" t="e">
        <f t="shared" ref="G66:G68" si="96">F66/E66*100</f>
        <v>#DIV/0!</v>
      </c>
      <c r="H66" s="123"/>
      <c r="I66" s="123"/>
      <c r="J66" s="131"/>
      <c r="K66" s="123"/>
      <c r="L66" s="123"/>
      <c r="M66" s="131"/>
      <c r="N66" s="123"/>
      <c r="O66" s="123"/>
      <c r="P66" s="131"/>
      <c r="Q66" s="123"/>
      <c r="R66" s="123"/>
      <c r="S66" s="131"/>
      <c r="T66" s="123"/>
      <c r="U66" s="123"/>
      <c r="V66" s="131"/>
      <c r="W66" s="123"/>
      <c r="X66" s="123"/>
      <c r="Y66" s="131"/>
      <c r="Z66" s="123"/>
      <c r="AA66" s="123"/>
      <c r="AB66" s="131"/>
      <c r="AC66" s="123"/>
      <c r="AD66" s="123"/>
      <c r="AE66" s="131"/>
      <c r="AF66" s="123"/>
      <c r="AG66" s="123"/>
      <c r="AH66" s="131"/>
      <c r="AI66" s="123"/>
      <c r="AJ66" s="123"/>
      <c r="AK66" s="123"/>
      <c r="AL66" s="123"/>
      <c r="AM66" s="123"/>
      <c r="AN66" s="131"/>
      <c r="AO66" s="123"/>
      <c r="AP66" s="123"/>
      <c r="AQ66" s="131"/>
      <c r="AR66" s="311"/>
    </row>
    <row r="67" spans="1:44" ht="31.15" customHeight="1">
      <c r="A67" s="312"/>
      <c r="B67" s="313"/>
      <c r="C67" s="314"/>
      <c r="D67" s="146" t="s">
        <v>2</v>
      </c>
      <c r="E67" s="217">
        <f t="shared" si="94"/>
        <v>0</v>
      </c>
      <c r="F67" s="217">
        <f t="shared" si="95"/>
        <v>0</v>
      </c>
      <c r="G67" s="127" t="e">
        <f t="shared" si="96"/>
        <v>#DIV/0!</v>
      </c>
      <c r="H67" s="123"/>
      <c r="I67" s="123"/>
      <c r="J67" s="131"/>
      <c r="K67" s="123"/>
      <c r="L67" s="123"/>
      <c r="M67" s="131"/>
      <c r="N67" s="123"/>
      <c r="O67" s="123"/>
      <c r="P67" s="131"/>
      <c r="Q67" s="123"/>
      <c r="R67" s="123"/>
      <c r="S67" s="131"/>
      <c r="T67" s="123"/>
      <c r="U67" s="123"/>
      <c r="V67" s="131"/>
      <c r="W67" s="123"/>
      <c r="X67" s="123"/>
      <c r="Y67" s="131"/>
      <c r="Z67" s="123"/>
      <c r="AA67" s="123"/>
      <c r="AB67" s="131"/>
      <c r="AC67" s="123"/>
      <c r="AD67" s="123"/>
      <c r="AE67" s="131"/>
      <c r="AF67" s="123"/>
      <c r="AG67" s="123"/>
      <c r="AH67" s="131"/>
      <c r="AI67" s="123"/>
      <c r="AJ67" s="123"/>
      <c r="AK67" s="131"/>
      <c r="AL67" s="123"/>
      <c r="AM67" s="123"/>
      <c r="AN67" s="131"/>
      <c r="AO67" s="123"/>
      <c r="AP67" s="123"/>
      <c r="AQ67" s="131"/>
      <c r="AR67" s="311"/>
    </row>
    <row r="68" spans="1:44" ht="28.5" customHeight="1">
      <c r="A68" s="312"/>
      <c r="B68" s="313"/>
      <c r="C68" s="314"/>
      <c r="D68" s="199" t="s">
        <v>43</v>
      </c>
      <c r="E68" s="217">
        <f t="shared" si="94"/>
        <v>100</v>
      </c>
      <c r="F68" s="217">
        <f t="shared" si="95"/>
        <v>0</v>
      </c>
      <c r="G68" s="127">
        <f t="shared" si="96"/>
        <v>0</v>
      </c>
      <c r="H68" s="123"/>
      <c r="I68" s="123"/>
      <c r="J68" s="131"/>
      <c r="K68" s="123"/>
      <c r="L68" s="123"/>
      <c r="M68" s="131"/>
      <c r="N68" s="123"/>
      <c r="O68" s="123"/>
      <c r="P68" s="131"/>
      <c r="Q68" s="123"/>
      <c r="R68" s="123"/>
      <c r="S68" s="131"/>
      <c r="T68" s="123"/>
      <c r="U68" s="123"/>
      <c r="V68" s="131"/>
      <c r="W68" s="123"/>
      <c r="X68" s="123"/>
      <c r="Y68" s="131"/>
      <c r="Z68" s="123"/>
      <c r="AA68" s="123"/>
      <c r="AB68" s="131"/>
      <c r="AC68" s="123"/>
      <c r="AD68" s="123"/>
      <c r="AE68" s="131"/>
      <c r="AF68" s="123"/>
      <c r="AG68" s="123"/>
      <c r="AH68" s="131"/>
      <c r="AI68" s="123"/>
      <c r="AJ68" s="123"/>
      <c r="AK68" s="131"/>
      <c r="AL68" s="204">
        <v>100</v>
      </c>
      <c r="AM68" s="123"/>
      <c r="AN68" s="131"/>
      <c r="AO68" s="123"/>
      <c r="AP68" s="123"/>
      <c r="AQ68" s="131"/>
      <c r="AR68" s="311"/>
    </row>
    <row r="69" spans="1:44" s="136" customFormat="1" ht="22.15" customHeight="1">
      <c r="A69" s="312" t="s">
        <v>452</v>
      </c>
      <c r="B69" s="313" t="s">
        <v>459</v>
      </c>
      <c r="C69" s="314" t="s">
        <v>328</v>
      </c>
      <c r="D69" s="132" t="s">
        <v>41</v>
      </c>
      <c r="E69" s="216">
        <f>SUM(E70:E72)</f>
        <v>300</v>
      </c>
      <c r="F69" s="216">
        <f>SUM(F70:F72)</f>
        <v>0</v>
      </c>
      <c r="G69" s="127">
        <f>F69/E69*100</f>
        <v>0</v>
      </c>
      <c r="H69" s="127">
        <f>SUM(H70:H72)</f>
        <v>0</v>
      </c>
      <c r="I69" s="127">
        <f t="shared" ref="I69:AQ69" si="97">SUM(I70:I72)</f>
        <v>0</v>
      </c>
      <c r="J69" s="127">
        <f t="shared" si="97"/>
        <v>0</v>
      </c>
      <c r="K69" s="127">
        <f t="shared" si="97"/>
        <v>0</v>
      </c>
      <c r="L69" s="127">
        <f t="shared" si="97"/>
        <v>0</v>
      </c>
      <c r="M69" s="127">
        <f t="shared" si="97"/>
        <v>0</v>
      </c>
      <c r="N69" s="127">
        <f t="shared" si="97"/>
        <v>0</v>
      </c>
      <c r="O69" s="127">
        <f t="shared" si="97"/>
        <v>0</v>
      </c>
      <c r="P69" s="127">
        <f t="shared" si="97"/>
        <v>0</v>
      </c>
      <c r="Q69" s="127">
        <f t="shared" si="97"/>
        <v>0</v>
      </c>
      <c r="R69" s="127">
        <f t="shared" si="97"/>
        <v>0</v>
      </c>
      <c r="S69" s="127">
        <f t="shared" si="97"/>
        <v>0</v>
      </c>
      <c r="T69" s="127">
        <f t="shared" si="97"/>
        <v>0</v>
      </c>
      <c r="U69" s="127">
        <f t="shared" si="97"/>
        <v>0</v>
      </c>
      <c r="V69" s="127">
        <f t="shared" si="97"/>
        <v>0</v>
      </c>
      <c r="W69" s="127">
        <f t="shared" si="97"/>
        <v>0</v>
      </c>
      <c r="X69" s="127">
        <f t="shared" si="97"/>
        <v>0</v>
      </c>
      <c r="Y69" s="127">
        <f t="shared" si="97"/>
        <v>0</v>
      </c>
      <c r="Z69" s="127">
        <f t="shared" si="97"/>
        <v>0</v>
      </c>
      <c r="AA69" s="127">
        <f t="shared" si="97"/>
        <v>0</v>
      </c>
      <c r="AB69" s="127">
        <f t="shared" si="97"/>
        <v>0</v>
      </c>
      <c r="AC69" s="127">
        <f t="shared" si="97"/>
        <v>0</v>
      </c>
      <c r="AD69" s="127">
        <f t="shared" si="97"/>
        <v>0</v>
      </c>
      <c r="AE69" s="127">
        <f t="shared" si="97"/>
        <v>0</v>
      </c>
      <c r="AF69" s="127">
        <f t="shared" si="97"/>
        <v>0</v>
      </c>
      <c r="AG69" s="127">
        <f t="shared" si="97"/>
        <v>0</v>
      </c>
      <c r="AH69" s="127">
        <f t="shared" si="97"/>
        <v>0</v>
      </c>
      <c r="AI69" s="127">
        <f t="shared" si="97"/>
        <v>0</v>
      </c>
      <c r="AJ69" s="127">
        <f t="shared" si="97"/>
        <v>0</v>
      </c>
      <c r="AK69" s="127">
        <f t="shared" si="97"/>
        <v>0</v>
      </c>
      <c r="AL69" s="127">
        <f t="shared" si="97"/>
        <v>300</v>
      </c>
      <c r="AM69" s="127">
        <f t="shared" si="97"/>
        <v>0</v>
      </c>
      <c r="AN69" s="127">
        <f t="shared" si="97"/>
        <v>0</v>
      </c>
      <c r="AO69" s="127">
        <f t="shared" si="97"/>
        <v>0</v>
      </c>
      <c r="AP69" s="127">
        <f t="shared" si="97"/>
        <v>0</v>
      </c>
      <c r="AQ69" s="127">
        <f t="shared" si="97"/>
        <v>0</v>
      </c>
      <c r="AR69" s="310"/>
    </row>
    <row r="70" spans="1:44" ht="31.5">
      <c r="A70" s="312"/>
      <c r="B70" s="313"/>
      <c r="C70" s="314"/>
      <c r="D70" s="146" t="s">
        <v>37</v>
      </c>
      <c r="E70" s="217">
        <f t="shared" ref="E70:E72" si="98">H70+K70+N70+Q70+T70+W70+Z70+AC70+AF70+AI70+AL70+AO70</f>
        <v>0</v>
      </c>
      <c r="F70" s="217">
        <f t="shared" ref="F70:F72" si="99">I70+L70+O70+R70+U70+X70+AA70+AD70+AG70+AJ70+AM70+AP70</f>
        <v>0</v>
      </c>
      <c r="G70" s="127" t="e">
        <f t="shared" ref="G70:G72" si="100">F70/E70*100</f>
        <v>#DIV/0!</v>
      </c>
      <c r="H70" s="123"/>
      <c r="I70" s="123"/>
      <c r="J70" s="131"/>
      <c r="K70" s="123"/>
      <c r="L70" s="123"/>
      <c r="M70" s="131"/>
      <c r="N70" s="123"/>
      <c r="O70" s="123"/>
      <c r="P70" s="131"/>
      <c r="Q70" s="123"/>
      <c r="R70" s="123"/>
      <c r="S70" s="131"/>
      <c r="T70" s="123"/>
      <c r="U70" s="123"/>
      <c r="V70" s="131"/>
      <c r="W70" s="123"/>
      <c r="X70" s="123"/>
      <c r="Y70" s="131"/>
      <c r="Z70" s="123"/>
      <c r="AA70" s="123"/>
      <c r="AB70" s="131"/>
      <c r="AC70" s="123"/>
      <c r="AD70" s="123"/>
      <c r="AE70" s="131"/>
      <c r="AF70" s="123"/>
      <c r="AG70" s="123"/>
      <c r="AH70" s="131"/>
      <c r="AI70" s="123"/>
      <c r="AJ70" s="123"/>
      <c r="AK70" s="123"/>
      <c r="AL70" s="123"/>
      <c r="AM70" s="123"/>
      <c r="AN70" s="131"/>
      <c r="AO70" s="123"/>
      <c r="AP70" s="123"/>
      <c r="AQ70" s="131"/>
      <c r="AR70" s="311"/>
    </row>
    <row r="71" spans="1:44" ht="31.15" customHeight="1">
      <c r="A71" s="312"/>
      <c r="B71" s="313"/>
      <c r="C71" s="314"/>
      <c r="D71" s="146" t="s">
        <v>2</v>
      </c>
      <c r="E71" s="217">
        <f t="shared" si="98"/>
        <v>0</v>
      </c>
      <c r="F71" s="217">
        <f t="shared" si="99"/>
        <v>0</v>
      </c>
      <c r="G71" s="127" t="e">
        <f t="shared" si="100"/>
        <v>#DIV/0!</v>
      </c>
      <c r="H71" s="123"/>
      <c r="I71" s="123"/>
      <c r="J71" s="131"/>
      <c r="K71" s="123"/>
      <c r="L71" s="123"/>
      <c r="M71" s="131"/>
      <c r="N71" s="123"/>
      <c r="O71" s="123"/>
      <c r="P71" s="131"/>
      <c r="Q71" s="123"/>
      <c r="R71" s="123"/>
      <c r="S71" s="131"/>
      <c r="T71" s="123"/>
      <c r="U71" s="123"/>
      <c r="V71" s="131"/>
      <c r="W71" s="123"/>
      <c r="X71" s="123"/>
      <c r="Y71" s="131"/>
      <c r="Z71" s="123"/>
      <c r="AA71" s="123"/>
      <c r="AB71" s="131"/>
      <c r="AC71" s="123"/>
      <c r="AD71" s="123"/>
      <c r="AE71" s="131"/>
      <c r="AF71" s="123"/>
      <c r="AG71" s="123"/>
      <c r="AH71" s="131"/>
      <c r="AI71" s="123"/>
      <c r="AJ71" s="123"/>
      <c r="AK71" s="131"/>
      <c r="AL71" s="123"/>
      <c r="AM71" s="123"/>
      <c r="AN71" s="131"/>
      <c r="AO71" s="123"/>
      <c r="AP71" s="123"/>
      <c r="AQ71" s="131"/>
      <c r="AR71" s="311"/>
    </row>
    <row r="72" spans="1:44" ht="28.5" customHeight="1">
      <c r="A72" s="312"/>
      <c r="B72" s="313"/>
      <c r="C72" s="314"/>
      <c r="D72" s="199" t="s">
        <v>43</v>
      </c>
      <c r="E72" s="217">
        <f t="shared" si="98"/>
        <v>300</v>
      </c>
      <c r="F72" s="217">
        <f t="shared" si="99"/>
        <v>0</v>
      </c>
      <c r="G72" s="127">
        <f t="shared" si="100"/>
        <v>0</v>
      </c>
      <c r="H72" s="123"/>
      <c r="I72" s="123"/>
      <c r="J72" s="131"/>
      <c r="K72" s="123"/>
      <c r="L72" s="123"/>
      <c r="M72" s="131"/>
      <c r="N72" s="123"/>
      <c r="O72" s="123"/>
      <c r="P72" s="131"/>
      <c r="Q72" s="123"/>
      <c r="R72" s="123"/>
      <c r="S72" s="131"/>
      <c r="T72" s="123"/>
      <c r="U72" s="123"/>
      <c r="V72" s="131"/>
      <c r="W72" s="123"/>
      <c r="X72" s="123"/>
      <c r="Y72" s="131"/>
      <c r="Z72" s="123"/>
      <c r="AA72" s="123"/>
      <c r="AB72" s="131"/>
      <c r="AC72" s="123"/>
      <c r="AD72" s="123"/>
      <c r="AE72" s="131"/>
      <c r="AF72" s="123"/>
      <c r="AG72" s="123"/>
      <c r="AH72" s="131"/>
      <c r="AI72" s="123"/>
      <c r="AJ72" s="123"/>
      <c r="AK72" s="131"/>
      <c r="AL72" s="204">
        <v>300</v>
      </c>
      <c r="AM72" s="123"/>
      <c r="AN72" s="131"/>
      <c r="AO72" s="123"/>
      <c r="AP72" s="123"/>
      <c r="AQ72" s="131"/>
      <c r="AR72" s="311"/>
    </row>
    <row r="73" spans="1:44" s="136" customFormat="1" ht="22.15" customHeight="1">
      <c r="A73" s="312" t="s">
        <v>453</v>
      </c>
      <c r="B73" s="313" t="s">
        <v>460</v>
      </c>
      <c r="C73" s="314" t="s">
        <v>328</v>
      </c>
      <c r="D73" s="132" t="s">
        <v>41</v>
      </c>
      <c r="E73" s="216">
        <f>SUM(E74:E76)</f>
        <v>200</v>
      </c>
      <c r="F73" s="216">
        <f>SUM(F74:F76)</f>
        <v>0</v>
      </c>
      <c r="G73" s="127">
        <f>F73/E73*100</f>
        <v>0</v>
      </c>
      <c r="H73" s="127">
        <f>SUM(H74:H76)</f>
        <v>0</v>
      </c>
      <c r="I73" s="127">
        <f t="shared" ref="I73:AQ73" si="101">SUM(I74:I76)</f>
        <v>0</v>
      </c>
      <c r="J73" s="127">
        <f t="shared" si="101"/>
        <v>0</v>
      </c>
      <c r="K73" s="127">
        <f t="shared" si="101"/>
        <v>0</v>
      </c>
      <c r="L73" s="127">
        <f t="shared" si="101"/>
        <v>0</v>
      </c>
      <c r="M73" s="127">
        <f t="shared" si="101"/>
        <v>0</v>
      </c>
      <c r="N73" s="127">
        <f t="shared" si="101"/>
        <v>0</v>
      </c>
      <c r="O73" s="127">
        <f t="shared" si="101"/>
        <v>0</v>
      </c>
      <c r="P73" s="127">
        <f t="shared" si="101"/>
        <v>0</v>
      </c>
      <c r="Q73" s="127">
        <f t="shared" si="101"/>
        <v>0</v>
      </c>
      <c r="R73" s="127">
        <f t="shared" si="101"/>
        <v>0</v>
      </c>
      <c r="S73" s="127">
        <f t="shared" si="101"/>
        <v>0</v>
      </c>
      <c r="T73" s="127">
        <f t="shared" si="101"/>
        <v>0</v>
      </c>
      <c r="U73" s="127">
        <f t="shared" si="101"/>
        <v>0</v>
      </c>
      <c r="V73" s="127">
        <f t="shared" si="101"/>
        <v>0</v>
      </c>
      <c r="W73" s="127">
        <f t="shared" si="101"/>
        <v>0</v>
      </c>
      <c r="X73" s="127">
        <f t="shared" si="101"/>
        <v>0</v>
      </c>
      <c r="Y73" s="127">
        <f t="shared" si="101"/>
        <v>0</v>
      </c>
      <c r="Z73" s="127">
        <f t="shared" si="101"/>
        <v>0</v>
      </c>
      <c r="AA73" s="127">
        <f t="shared" si="101"/>
        <v>0</v>
      </c>
      <c r="AB73" s="127">
        <f t="shared" si="101"/>
        <v>0</v>
      </c>
      <c r="AC73" s="127">
        <f t="shared" si="101"/>
        <v>0</v>
      </c>
      <c r="AD73" s="127">
        <f t="shared" si="101"/>
        <v>0</v>
      </c>
      <c r="AE73" s="127">
        <f t="shared" si="101"/>
        <v>0</v>
      </c>
      <c r="AF73" s="127">
        <f t="shared" si="101"/>
        <v>0</v>
      </c>
      <c r="AG73" s="127">
        <f t="shared" si="101"/>
        <v>0</v>
      </c>
      <c r="AH73" s="127">
        <f t="shared" si="101"/>
        <v>0</v>
      </c>
      <c r="AI73" s="127">
        <f t="shared" si="101"/>
        <v>0</v>
      </c>
      <c r="AJ73" s="127">
        <f t="shared" si="101"/>
        <v>0</v>
      </c>
      <c r="AK73" s="127">
        <f t="shared" si="101"/>
        <v>0</v>
      </c>
      <c r="AL73" s="127">
        <f t="shared" si="101"/>
        <v>200</v>
      </c>
      <c r="AM73" s="127">
        <f t="shared" si="101"/>
        <v>0</v>
      </c>
      <c r="AN73" s="127">
        <f t="shared" si="101"/>
        <v>0</v>
      </c>
      <c r="AO73" s="127">
        <f t="shared" si="101"/>
        <v>0</v>
      </c>
      <c r="AP73" s="127">
        <f t="shared" si="101"/>
        <v>0</v>
      </c>
      <c r="AQ73" s="127">
        <f t="shared" si="101"/>
        <v>0</v>
      </c>
      <c r="AR73" s="310"/>
    </row>
    <row r="74" spans="1:44" ht="31.5">
      <c r="A74" s="312"/>
      <c r="B74" s="313"/>
      <c r="C74" s="314"/>
      <c r="D74" s="146" t="s">
        <v>37</v>
      </c>
      <c r="E74" s="217">
        <f t="shared" ref="E74:E76" si="102">H74+K74+N74+Q74+T74+W74+Z74+AC74+AF74+AI74+AL74+AO74</f>
        <v>0</v>
      </c>
      <c r="F74" s="217">
        <f t="shared" ref="F74:F76" si="103">I74+L74+O74+R74+U74+X74+AA74+AD74+AG74+AJ74+AM74+AP74</f>
        <v>0</v>
      </c>
      <c r="G74" s="127" t="e">
        <f t="shared" ref="G74:G76" si="104">F74/E74*100</f>
        <v>#DIV/0!</v>
      </c>
      <c r="H74" s="123"/>
      <c r="I74" s="123"/>
      <c r="J74" s="131"/>
      <c r="K74" s="123"/>
      <c r="L74" s="123"/>
      <c r="M74" s="131"/>
      <c r="N74" s="123"/>
      <c r="O74" s="123"/>
      <c r="P74" s="131"/>
      <c r="Q74" s="123"/>
      <c r="R74" s="123"/>
      <c r="S74" s="131"/>
      <c r="T74" s="123"/>
      <c r="U74" s="123"/>
      <c r="V74" s="131"/>
      <c r="W74" s="123"/>
      <c r="X74" s="123"/>
      <c r="Y74" s="131"/>
      <c r="Z74" s="123"/>
      <c r="AA74" s="123"/>
      <c r="AB74" s="131"/>
      <c r="AC74" s="123"/>
      <c r="AD74" s="123"/>
      <c r="AE74" s="131"/>
      <c r="AF74" s="123"/>
      <c r="AG74" s="123"/>
      <c r="AH74" s="131"/>
      <c r="AI74" s="123"/>
      <c r="AJ74" s="123"/>
      <c r="AK74" s="123"/>
      <c r="AL74" s="123"/>
      <c r="AM74" s="123"/>
      <c r="AN74" s="131"/>
      <c r="AO74" s="123"/>
      <c r="AP74" s="123"/>
      <c r="AQ74" s="131"/>
      <c r="AR74" s="311"/>
    </row>
    <row r="75" spans="1:44" ht="31.15" customHeight="1">
      <c r="A75" s="312"/>
      <c r="B75" s="313"/>
      <c r="C75" s="314"/>
      <c r="D75" s="146" t="s">
        <v>2</v>
      </c>
      <c r="E75" s="217">
        <f t="shared" si="102"/>
        <v>0</v>
      </c>
      <c r="F75" s="217">
        <f t="shared" si="103"/>
        <v>0</v>
      </c>
      <c r="G75" s="127" t="e">
        <f t="shared" si="104"/>
        <v>#DIV/0!</v>
      </c>
      <c r="H75" s="123"/>
      <c r="I75" s="123"/>
      <c r="J75" s="131"/>
      <c r="K75" s="123"/>
      <c r="L75" s="123"/>
      <c r="M75" s="131"/>
      <c r="N75" s="123"/>
      <c r="O75" s="123"/>
      <c r="P75" s="131"/>
      <c r="Q75" s="123"/>
      <c r="R75" s="123"/>
      <c r="S75" s="131"/>
      <c r="T75" s="123"/>
      <c r="U75" s="123"/>
      <c r="V75" s="131"/>
      <c r="W75" s="123"/>
      <c r="X75" s="123"/>
      <c r="Y75" s="131"/>
      <c r="Z75" s="123"/>
      <c r="AA75" s="123"/>
      <c r="AB75" s="131"/>
      <c r="AC75" s="123"/>
      <c r="AD75" s="123"/>
      <c r="AE75" s="131"/>
      <c r="AF75" s="123"/>
      <c r="AG75" s="123"/>
      <c r="AH75" s="131"/>
      <c r="AI75" s="123"/>
      <c r="AJ75" s="123"/>
      <c r="AK75" s="131"/>
      <c r="AL75" s="123"/>
      <c r="AM75" s="123"/>
      <c r="AN75" s="131"/>
      <c r="AO75" s="123"/>
      <c r="AP75" s="123"/>
      <c r="AQ75" s="131"/>
      <c r="AR75" s="311"/>
    </row>
    <row r="76" spans="1:44" ht="28.5" customHeight="1">
      <c r="A76" s="312"/>
      <c r="B76" s="313"/>
      <c r="C76" s="314"/>
      <c r="D76" s="199" t="s">
        <v>43</v>
      </c>
      <c r="E76" s="217">
        <f t="shared" si="102"/>
        <v>200</v>
      </c>
      <c r="F76" s="217">
        <f t="shared" si="103"/>
        <v>0</v>
      </c>
      <c r="G76" s="127">
        <f t="shared" si="104"/>
        <v>0</v>
      </c>
      <c r="H76" s="123"/>
      <c r="I76" s="123"/>
      <c r="J76" s="131"/>
      <c r="K76" s="123"/>
      <c r="L76" s="123"/>
      <c r="M76" s="131"/>
      <c r="N76" s="123"/>
      <c r="O76" s="123"/>
      <c r="P76" s="131"/>
      <c r="Q76" s="123"/>
      <c r="R76" s="123"/>
      <c r="S76" s="131"/>
      <c r="T76" s="123"/>
      <c r="U76" s="123"/>
      <c r="V76" s="131"/>
      <c r="W76" s="123"/>
      <c r="X76" s="123"/>
      <c r="Y76" s="131"/>
      <c r="Z76" s="123"/>
      <c r="AA76" s="123"/>
      <c r="AB76" s="131"/>
      <c r="AC76" s="123"/>
      <c r="AD76" s="123"/>
      <c r="AE76" s="131"/>
      <c r="AF76" s="123"/>
      <c r="AG76" s="123"/>
      <c r="AH76" s="131"/>
      <c r="AI76" s="123"/>
      <c r="AJ76" s="123"/>
      <c r="AK76" s="131"/>
      <c r="AL76" s="204">
        <v>200</v>
      </c>
      <c r="AM76" s="123"/>
      <c r="AN76" s="131"/>
      <c r="AO76" s="123"/>
      <c r="AP76" s="123"/>
      <c r="AQ76" s="131"/>
      <c r="AR76" s="311"/>
    </row>
    <row r="77" spans="1:44" ht="20.25" customHeight="1">
      <c r="A77" s="325"/>
      <c r="B77" s="326" t="s">
        <v>268</v>
      </c>
      <c r="C77" s="327"/>
      <c r="D77" s="132" t="s">
        <v>41</v>
      </c>
      <c r="E77" s="216">
        <f>SUM(E78:E80)</f>
        <v>11217.210000000001</v>
      </c>
      <c r="F77" s="216">
        <f>SUM(F78:F80)</f>
        <v>159.05000000000001</v>
      </c>
      <c r="G77" s="130" t="e">
        <v>#DIV/0!</v>
      </c>
      <c r="H77" s="127">
        <f>SUM(H78:H80)</f>
        <v>0</v>
      </c>
      <c r="I77" s="127">
        <f t="shared" ref="I77:AQ77" si="105">SUM(I78:I80)</f>
        <v>0</v>
      </c>
      <c r="J77" s="127">
        <f t="shared" si="105"/>
        <v>0</v>
      </c>
      <c r="K77" s="127">
        <f t="shared" si="105"/>
        <v>0</v>
      </c>
      <c r="L77" s="127">
        <f t="shared" si="105"/>
        <v>0</v>
      </c>
      <c r="M77" s="127">
        <f t="shared" si="105"/>
        <v>0</v>
      </c>
      <c r="N77" s="127">
        <f t="shared" si="105"/>
        <v>0</v>
      </c>
      <c r="O77" s="127">
        <f t="shared" si="105"/>
        <v>0</v>
      </c>
      <c r="P77" s="127">
        <f t="shared" si="105"/>
        <v>0</v>
      </c>
      <c r="Q77" s="127">
        <f t="shared" si="105"/>
        <v>159.05000000000001</v>
      </c>
      <c r="R77" s="127">
        <f t="shared" si="105"/>
        <v>159.05000000000001</v>
      </c>
      <c r="S77" s="127">
        <f t="shared" si="105"/>
        <v>100</v>
      </c>
      <c r="T77" s="127">
        <f t="shared" si="105"/>
        <v>0</v>
      </c>
      <c r="U77" s="127">
        <f t="shared" si="105"/>
        <v>0</v>
      </c>
      <c r="V77" s="127">
        <f t="shared" si="105"/>
        <v>0</v>
      </c>
      <c r="W77" s="127">
        <f t="shared" si="105"/>
        <v>0</v>
      </c>
      <c r="X77" s="127">
        <f t="shared" si="105"/>
        <v>0</v>
      </c>
      <c r="Y77" s="127">
        <f t="shared" si="105"/>
        <v>0</v>
      </c>
      <c r="Z77" s="127">
        <f t="shared" si="105"/>
        <v>0</v>
      </c>
      <c r="AA77" s="127">
        <f t="shared" si="105"/>
        <v>0</v>
      </c>
      <c r="AB77" s="127">
        <f t="shared" si="105"/>
        <v>0</v>
      </c>
      <c r="AC77" s="127">
        <f t="shared" si="105"/>
        <v>0</v>
      </c>
      <c r="AD77" s="127">
        <f t="shared" si="105"/>
        <v>0</v>
      </c>
      <c r="AE77" s="127">
        <f t="shared" si="105"/>
        <v>0</v>
      </c>
      <c r="AF77" s="127">
        <f t="shared" si="105"/>
        <v>0</v>
      </c>
      <c r="AG77" s="127">
        <f t="shared" si="105"/>
        <v>0</v>
      </c>
      <c r="AH77" s="127">
        <f t="shared" si="105"/>
        <v>0</v>
      </c>
      <c r="AI77" s="127">
        <f t="shared" si="105"/>
        <v>0</v>
      </c>
      <c r="AJ77" s="127">
        <f t="shared" si="105"/>
        <v>0</v>
      </c>
      <c r="AK77" s="127">
        <f t="shared" si="105"/>
        <v>0</v>
      </c>
      <c r="AL77" s="127">
        <f t="shared" si="105"/>
        <v>11058.16</v>
      </c>
      <c r="AM77" s="127">
        <f t="shared" si="105"/>
        <v>0</v>
      </c>
      <c r="AN77" s="127">
        <f t="shared" si="105"/>
        <v>0</v>
      </c>
      <c r="AO77" s="127">
        <f t="shared" si="105"/>
        <v>0</v>
      </c>
      <c r="AP77" s="127">
        <f t="shared" si="105"/>
        <v>0</v>
      </c>
      <c r="AQ77" s="127">
        <f t="shared" si="105"/>
        <v>0</v>
      </c>
      <c r="AR77" s="332"/>
    </row>
    <row r="78" spans="1:44" ht="35.25" customHeight="1">
      <c r="A78" s="325"/>
      <c r="B78" s="328"/>
      <c r="C78" s="329"/>
      <c r="D78" s="150" t="s">
        <v>37</v>
      </c>
      <c r="E78" s="217">
        <f t="shared" ref="E78:F80" si="106">H78+K78+N78+Q78+T78+W78+Z78+AC78+AF78+AI78+AL78+AO78</f>
        <v>0</v>
      </c>
      <c r="F78" s="217">
        <f t="shared" si="106"/>
        <v>0</v>
      </c>
      <c r="G78" s="131" t="e">
        <v>#DIV/0!</v>
      </c>
      <c r="H78" s="123">
        <f>H38</f>
        <v>0</v>
      </c>
      <c r="I78" s="123">
        <f t="shared" ref="I78:AQ78" si="107">I38</f>
        <v>0</v>
      </c>
      <c r="J78" s="123">
        <f t="shared" si="107"/>
        <v>0</v>
      </c>
      <c r="K78" s="123">
        <f t="shared" si="107"/>
        <v>0</v>
      </c>
      <c r="L78" s="123">
        <f t="shared" si="107"/>
        <v>0</v>
      </c>
      <c r="M78" s="123">
        <f t="shared" si="107"/>
        <v>0</v>
      </c>
      <c r="N78" s="123">
        <f t="shared" si="107"/>
        <v>0</v>
      </c>
      <c r="O78" s="123">
        <f t="shared" si="107"/>
        <v>0</v>
      </c>
      <c r="P78" s="123">
        <f t="shared" si="107"/>
        <v>0</v>
      </c>
      <c r="Q78" s="123">
        <f t="shared" si="107"/>
        <v>0</v>
      </c>
      <c r="R78" s="123">
        <f t="shared" si="107"/>
        <v>0</v>
      </c>
      <c r="S78" s="123">
        <f t="shared" si="107"/>
        <v>0</v>
      </c>
      <c r="T78" s="123">
        <f t="shared" si="107"/>
        <v>0</v>
      </c>
      <c r="U78" s="123">
        <f t="shared" si="107"/>
        <v>0</v>
      </c>
      <c r="V78" s="123">
        <f t="shared" si="107"/>
        <v>0</v>
      </c>
      <c r="W78" s="123">
        <f t="shared" si="107"/>
        <v>0</v>
      </c>
      <c r="X78" s="123">
        <f t="shared" si="107"/>
        <v>0</v>
      </c>
      <c r="Y78" s="123">
        <f t="shared" si="107"/>
        <v>0</v>
      </c>
      <c r="Z78" s="123">
        <f t="shared" si="107"/>
        <v>0</v>
      </c>
      <c r="AA78" s="123">
        <f t="shared" si="107"/>
        <v>0</v>
      </c>
      <c r="AB78" s="123">
        <f t="shared" si="107"/>
        <v>0</v>
      </c>
      <c r="AC78" s="123">
        <f t="shared" si="107"/>
        <v>0</v>
      </c>
      <c r="AD78" s="123">
        <f t="shared" si="107"/>
        <v>0</v>
      </c>
      <c r="AE78" s="123">
        <f t="shared" si="107"/>
        <v>0</v>
      </c>
      <c r="AF78" s="123">
        <f t="shared" si="107"/>
        <v>0</v>
      </c>
      <c r="AG78" s="123">
        <f t="shared" si="107"/>
        <v>0</v>
      </c>
      <c r="AH78" s="123">
        <f t="shared" si="107"/>
        <v>0</v>
      </c>
      <c r="AI78" s="123">
        <f t="shared" si="107"/>
        <v>0</v>
      </c>
      <c r="AJ78" s="123">
        <f t="shared" si="107"/>
        <v>0</v>
      </c>
      <c r="AK78" s="123">
        <f t="shared" si="107"/>
        <v>0</v>
      </c>
      <c r="AL78" s="123">
        <f t="shared" si="107"/>
        <v>0</v>
      </c>
      <c r="AM78" s="123">
        <f t="shared" si="107"/>
        <v>0</v>
      </c>
      <c r="AN78" s="123">
        <f t="shared" si="107"/>
        <v>0</v>
      </c>
      <c r="AO78" s="123">
        <f t="shared" si="107"/>
        <v>0</v>
      </c>
      <c r="AP78" s="123">
        <f t="shared" si="107"/>
        <v>0</v>
      </c>
      <c r="AQ78" s="123">
        <f t="shared" si="107"/>
        <v>0</v>
      </c>
      <c r="AR78" s="333"/>
    </row>
    <row r="79" spans="1:44" ht="33" customHeight="1">
      <c r="A79" s="325"/>
      <c r="B79" s="328"/>
      <c r="C79" s="329"/>
      <c r="D79" s="150" t="s">
        <v>2</v>
      </c>
      <c r="E79" s="217">
        <f t="shared" si="106"/>
        <v>8198.6</v>
      </c>
      <c r="F79" s="217">
        <f t="shared" si="106"/>
        <v>0</v>
      </c>
      <c r="G79" s="131" t="e">
        <v>#DIV/0!</v>
      </c>
      <c r="H79" s="123">
        <f t="shared" ref="H79:AQ79" si="108">H39</f>
        <v>0</v>
      </c>
      <c r="I79" s="123">
        <f t="shared" si="108"/>
        <v>0</v>
      </c>
      <c r="J79" s="123">
        <f t="shared" si="108"/>
        <v>0</v>
      </c>
      <c r="K79" s="123">
        <f t="shared" si="108"/>
        <v>0</v>
      </c>
      <c r="L79" s="123">
        <f t="shared" si="108"/>
        <v>0</v>
      </c>
      <c r="M79" s="123">
        <f t="shared" si="108"/>
        <v>0</v>
      </c>
      <c r="N79" s="123">
        <f t="shared" si="108"/>
        <v>0</v>
      </c>
      <c r="O79" s="123">
        <f t="shared" si="108"/>
        <v>0</v>
      </c>
      <c r="P79" s="123">
        <f t="shared" si="108"/>
        <v>0</v>
      </c>
      <c r="Q79" s="123">
        <f t="shared" si="108"/>
        <v>0</v>
      </c>
      <c r="R79" s="123">
        <f t="shared" si="108"/>
        <v>0</v>
      </c>
      <c r="S79" s="123">
        <f t="shared" si="108"/>
        <v>0</v>
      </c>
      <c r="T79" s="123">
        <f t="shared" si="108"/>
        <v>0</v>
      </c>
      <c r="U79" s="123">
        <f t="shared" si="108"/>
        <v>0</v>
      </c>
      <c r="V79" s="123">
        <f t="shared" si="108"/>
        <v>0</v>
      </c>
      <c r="W79" s="123">
        <f t="shared" si="108"/>
        <v>0</v>
      </c>
      <c r="X79" s="123">
        <f t="shared" si="108"/>
        <v>0</v>
      </c>
      <c r="Y79" s="123">
        <f t="shared" si="108"/>
        <v>0</v>
      </c>
      <c r="Z79" s="123">
        <f t="shared" si="108"/>
        <v>0</v>
      </c>
      <c r="AA79" s="123">
        <f t="shared" si="108"/>
        <v>0</v>
      </c>
      <c r="AB79" s="123">
        <f t="shared" si="108"/>
        <v>0</v>
      </c>
      <c r="AC79" s="123">
        <f t="shared" si="108"/>
        <v>0</v>
      </c>
      <c r="AD79" s="123">
        <f t="shared" si="108"/>
        <v>0</v>
      </c>
      <c r="AE79" s="123">
        <f t="shared" si="108"/>
        <v>0</v>
      </c>
      <c r="AF79" s="123">
        <f t="shared" si="108"/>
        <v>0</v>
      </c>
      <c r="AG79" s="123">
        <f t="shared" si="108"/>
        <v>0</v>
      </c>
      <c r="AH79" s="123">
        <f t="shared" si="108"/>
        <v>0</v>
      </c>
      <c r="AI79" s="123">
        <f t="shared" si="108"/>
        <v>0</v>
      </c>
      <c r="AJ79" s="123">
        <f t="shared" si="108"/>
        <v>0</v>
      </c>
      <c r="AK79" s="123">
        <f t="shared" si="108"/>
        <v>0</v>
      </c>
      <c r="AL79" s="123">
        <f t="shared" si="108"/>
        <v>8198.6</v>
      </c>
      <c r="AM79" s="123">
        <f t="shared" si="108"/>
        <v>0</v>
      </c>
      <c r="AN79" s="123">
        <f t="shared" si="108"/>
        <v>0</v>
      </c>
      <c r="AO79" s="123">
        <f t="shared" si="108"/>
        <v>0</v>
      </c>
      <c r="AP79" s="123">
        <f t="shared" si="108"/>
        <v>0</v>
      </c>
      <c r="AQ79" s="123">
        <f t="shared" si="108"/>
        <v>0</v>
      </c>
      <c r="AR79" s="333"/>
    </row>
    <row r="80" spans="1:44" ht="19.7" customHeight="1">
      <c r="A80" s="325"/>
      <c r="B80" s="330"/>
      <c r="C80" s="331"/>
      <c r="D80" s="151" t="s">
        <v>43</v>
      </c>
      <c r="E80" s="217">
        <f t="shared" si="106"/>
        <v>3018.61</v>
      </c>
      <c r="F80" s="217">
        <f t="shared" si="106"/>
        <v>159.05000000000001</v>
      </c>
      <c r="G80" s="131" t="e">
        <v>#DIV/0!</v>
      </c>
      <c r="H80" s="123">
        <f t="shared" ref="H80:AQ80" si="109">H40</f>
        <v>0</v>
      </c>
      <c r="I80" s="123">
        <f t="shared" si="109"/>
        <v>0</v>
      </c>
      <c r="J80" s="123">
        <f t="shared" si="109"/>
        <v>0</v>
      </c>
      <c r="K80" s="123">
        <f t="shared" si="109"/>
        <v>0</v>
      </c>
      <c r="L80" s="123">
        <f t="shared" si="109"/>
        <v>0</v>
      </c>
      <c r="M80" s="123">
        <f t="shared" si="109"/>
        <v>0</v>
      </c>
      <c r="N80" s="123">
        <f t="shared" si="109"/>
        <v>0</v>
      </c>
      <c r="O80" s="123">
        <f t="shared" si="109"/>
        <v>0</v>
      </c>
      <c r="P80" s="123">
        <f t="shared" si="109"/>
        <v>0</v>
      </c>
      <c r="Q80" s="123">
        <f t="shared" si="109"/>
        <v>159.05000000000001</v>
      </c>
      <c r="R80" s="123">
        <f t="shared" si="109"/>
        <v>159.05000000000001</v>
      </c>
      <c r="S80" s="123">
        <f t="shared" si="109"/>
        <v>100</v>
      </c>
      <c r="T80" s="123">
        <f t="shared" si="109"/>
        <v>0</v>
      </c>
      <c r="U80" s="123">
        <f t="shared" si="109"/>
        <v>0</v>
      </c>
      <c r="V80" s="123">
        <f t="shared" si="109"/>
        <v>0</v>
      </c>
      <c r="W80" s="123">
        <f t="shared" si="109"/>
        <v>0</v>
      </c>
      <c r="X80" s="123">
        <f t="shared" si="109"/>
        <v>0</v>
      </c>
      <c r="Y80" s="123">
        <f t="shared" si="109"/>
        <v>0</v>
      </c>
      <c r="Z80" s="123">
        <f t="shared" si="109"/>
        <v>0</v>
      </c>
      <c r="AA80" s="123">
        <f t="shared" si="109"/>
        <v>0</v>
      </c>
      <c r="AB80" s="123">
        <f t="shared" si="109"/>
        <v>0</v>
      </c>
      <c r="AC80" s="123">
        <f t="shared" si="109"/>
        <v>0</v>
      </c>
      <c r="AD80" s="123">
        <f t="shared" si="109"/>
        <v>0</v>
      </c>
      <c r="AE80" s="123">
        <f t="shared" si="109"/>
        <v>0</v>
      </c>
      <c r="AF80" s="123">
        <f t="shared" si="109"/>
        <v>0</v>
      </c>
      <c r="AG80" s="123">
        <f t="shared" si="109"/>
        <v>0</v>
      </c>
      <c r="AH80" s="123">
        <f t="shared" si="109"/>
        <v>0</v>
      </c>
      <c r="AI80" s="123">
        <f t="shared" si="109"/>
        <v>0</v>
      </c>
      <c r="AJ80" s="123">
        <f t="shared" si="109"/>
        <v>0</v>
      </c>
      <c r="AK80" s="123">
        <f t="shared" si="109"/>
        <v>0</v>
      </c>
      <c r="AL80" s="123">
        <f t="shared" si="109"/>
        <v>2859.56</v>
      </c>
      <c r="AM80" s="123">
        <f t="shared" si="109"/>
        <v>0</v>
      </c>
      <c r="AN80" s="123">
        <f t="shared" si="109"/>
        <v>0</v>
      </c>
      <c r="AO80" s="123">
        <f t="shared" si="109"/>
        <v>0</v>
      </c>
      <c r="AP80" s="123">
        <f t="shared" si="109"/>
        <v>0</v>
      </c>
      <c r="AQ80" s="123">
        <f t="shared" si="109"/>
        <v>0</v>
      </c>
      <c r="AR80" s="333"/>
    </row>
    <row r="81" spans="1:44" ht="15.75">
      <c r="A81" s="334" t="s">
        <v>266</v>
      </c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6"/>
    </row>
    <row r="82" spans="1:44" ht="22.5" customHeight="1">
      <c r="A82" s="321" t="s">
        <v>6</v>
      </c>
      <c r="B82" s="323" t="s">
        <v>324</v>
      </c>
      <c r="C82" s="323" t="s">
        <v>329</v>
      </c>
      <c r="D82" s="132" t="s">
        <v>41</v>
      </c>
      <c r="E82" s="216">
        <f>SUM(E83:E85)</f>
        <v>0</v>
      </c>
      <c r="F82" s="216">
        <f>SUM(F83:F85)</f>
        <v>0</v>
      </c>
      <c r="G82" s="127" t="e">
        <f>F82/E82*100</f>
        <v>#DIV/0!</v>
      </c>
      <c r="H82" s="127">
        <f>SUM(H83:H85)</f>
        <v>0</v>
      </c>
      <c r="I82" s="127">
        <f t="shared" ref="I82:AQ82" si="110">SUM(I83:I85)</f>
        <v>0</v>
      </c>
      <c r="J82" s="127">
        <f t="shared" si="110"/>
        <v>0</v>
      </c>
      <c r="K82" s="127">
        <f t="shared" si="110"/>
        <v>0</v>
      </c>
      <c r="L82" s="127">
        <f t="shared" si="110"/>
        <v>0</v>
      </c>
      <c r="M82" s="127">
        <f t="shared" si="110"/>
        <v>0</v>
      </c>
      <c r="N82" s="127">
        <f t="shared" si="110"/>
        <v>0</v>
      </c>
      <c r="O82" s="127">
        <f t="shared" si="110"/>
        <v>0</v>
      </c>
      <c r="P82" s="127">
        <f t="shared" si="110"/>
        <v>0</v>
      </c>
      <c r="Q82" s="127">
        <f t="shared" si="110"/>
        <v>0</v>
      </c>
      <c r="R82" s="127">
        <f t="shared" si="110"/>
        <v>0</v>
      </c>
      <c r="S82" s="127">
        <f t="shared" si="110"/>
        <v>0</v>
      </c>
      <c r="T82" s="127">
        <f t="shared" si="110"/>
        <v>0</v>
      </c>
      <c r="U82" s="127">
        <f t="shared" si="110"/>
        <v>0</v>
      </c>
      <c r="V82" s="127">
        <f t="shared" si="110"/>
        <v>0</v>
      </c>
      <c r="W82" s="127">
        <f t="shared" si="110"/>
        <v>0</v>
      </c>
      <c r="X82" s="127">
        <f t="shared" si="110"/>
        <v>0</v>
      </c>
      <c r="Y82" s="127">
        <f t="shared" si="110"/>
        <v>0</v>
      </c>
      <c r="Z82" s="127">
        <f t="shared" si="110"/>
        <v>0</v>
      </c>
      <c r="AA82" s="127">
        <f t="shared" si="110"/>
        <v>0</v>
      </c>
      <c r="AB82" s="127">
        <f t="shared" si="110"/>
        <v>0</v>
      </c>
      <c r="AC82" s="127">
        <f t="shared" si="110"/>
        <v>0</v>
      </c>
      <c r="AD82" s="127">
        <f t="shared" si="110"/>
        <v>0</v>
      </c>
      <c r="AE82" s="127">
        <f t="shared" si="110"/>
        <v>0</v>
      </c>
      <c r="AF82" s="127">
        <f t="shared" si="110"/>
        <v>0</v>
      </c>
      <c r="AG82" s="127">
        <f t="shared" si="110"/>
        <v>0</v>
      </c>
      <c r="AH82" s="127">
        <f t="shared" si="110"/>
        <v>0</v>
      </c>
      <c r="AI82" s="127">
        <f t="shared" si="110"/>
        <v>0</v>
      </c>
      <c r="AJ82" s="127">
        <f t="shared" si="110"/>
        <v>0</v>
      </c>
      <c r="AK82" s="127">
        <f t="shared" si="110"/>
        <v>0</v>
      </c>
      <c r="AL82" s="127">
        <f t="shared" si="110"/>
        <v>0</v>
      </c>
      <c r="AM82" s="127">
        <f t="shared" si="110"/>
        <v>0</v>
      </c>
      <c r="AN82" s="127">
        <f t="shared" si="110"/>
        <v>0</v>
      </c>
      <c r="AO82" s="127">
        <f t="shared" si="110"/>
        <v>0</v>
      </c>
      <c r="AP82" s="127">
        <f t="shared" si="110"/>
        <v>0</v>
      </c>
      <c r="AQ82" s="127">
        <f t="shared" si="110"/>
        <v>0</v>
      </c>
      <c r="AR82" s="310"/>
    </row>
    <row r="83" spans="1:44" ht="36.75" customHeight="1">
      <c r="A83" s="322"/>
      <c r="B83" s="324"/>
      <c r="C83" s="324"/>
      <c r="D83" s="150" t="s">
        <v>37</v>
      </c>
      <c r="E83" s="217">
        <f t="shared" ref="E83:F85" si="111">H83+K83+N83+Q83+T83+W83+Z83+AC83+AF83+AI83+AL83+AO83</f>
        <v>0</v>
      </c>
      <c r="F83" s="217">
        <f t="shared" si="111"/>
        <v>0</v>
      </c>
      <c r="G83" s="127" t="e">
        <f t="shared" ref="G83:G85" si="112">F83/E83*100</f>
        <v>#DIV/0!</v>
      </c>
      <c r="H83" s="123"/>
      <c r="I83" s="123"/>
      <c r="J83" s="131"/>
      <c r="K83" s="123"/>
      <c r="L83" s="123"/>
      <c r="M83" s="131"/>
      <c r="N83" s="123"/>
      <c r="O83" s="123"/>
      <c r="P83" s="131"/>
      <c r="Q83" s="123"/>
      <c r="R83" s="123"/>
      <c r="S83" s="131"/>
      <c r="T83" s="123"/>
      <c r="U83" s="123"/>
      <c r="V83" s="131"/>
      <c r="W83" s="123"/>
      <c r="X83" s="123"/>
      <c r="Y83" s="131"/>
      <c r="Z83" s="123"/>
      <c r="AA83" s="123"/>
      <c r="AB83" s="131"/>
      <c r="AC83" s="123"/>
      <c r="AD83" s="123"/>
      <c r="AE83" s="131"/>
      <c r="AF83" s="123"/>
      <c r="AG83" s="123"/>
      <c r="AH83" s="131"/>
      <c r="AI83" s="123"/>
      <c r="AJ83" s="123"/>
      <c r="AK83" s="123"/>
      <c r="AL83" s="123"/>
      <c r="AM83" s="123"/>
      <c r="AN83" s="131"/>
      <c r="AO83" s="123"/>
      <c r="AP83" s="123"/>
      <c r="AQ83" s="131"/>
      <c r="AR83" s="311"/>
    </row>
    <row r="84" spans="1:44" ht="35.450000000000003" customHeight="1">
      <c r="A84" s="322"/>
      <c r="B84" s="324"/>
      <c r="C84" s="324"/>
      <c r="D84" s="150" t="s">
        <v>2</v>
      </c>
      <c r="E84" s="217">
        <f t="shared" si="111"/>
        <v>0</v>
      </c>
      <c r="F84" s="217">
        <f t="shared" si="111"/>
        <v>0</v>
      </c>
      <c r="G84" s="127" t="e">
        <f t="shared" si="112"/>
        <v>#DIV/0!</v>
      </c>
      <c r="H84" s="123"/>
      <c r="I84" s="123"/>
      <c r="J84" s="131"/>
      <c r="K84" s="123"/>
      <c r="L84" s="123"/>
      <c r="M84" s="131"/>
      <c r="N84" s="123"/>
      <c r="O84" s="123"/>
      <c r="P84" s="131"/>
      <c r="Q84" s="123"/>
      <c r="R84" s="123"/>
      <c r="S84" s="131"/>
      <c r="T84" s="123"/>
      <c r="U84" s="123"/>
      <c r="V84" s="131"/>
      <c r="W84" s="123"/>
      <c r="X84" s="123"/>
      <c r="Y84" s="131"/>
      <c r="Z84" s="123"/>
      <c r="AA84" s="123"/>
      <c r="AB84" s="131"/>
      <c r="AC84" s="123"/>
      <c r="AD84" s="123"/>
      <c r="AE84" s="131"/>
      <c r="AF84" s="123"/>
      <c r="AG84" s="123"/>
      <c r="AH84" s="131"/>
      <c r="AI84" s="123"/>
      <c r="AJ84" s="123"/>
      <c r="AK84" s="131"/>
      <c r="AL84" s="123"/>
      <c r="AM84" s="123"/>
      <c r="AN84" s="131"/>
      <c r="AO84" s="123"/>
      <c r="AP84" s="123"/>
      <c r="AQ84" s="131"/>
      <c r="AR84" s="311"/>
    </row>
    <row r="85" spans="1:44" ht="22.5" customHeight="1">
      <c r="A85" s="322"/>
      <c r="B85" s="324"/>
      <c r="C85" s="324"/>
      <c r="D85" s="152" t="s">
        <v>43</v>
      </c>
      <c r="E85" s="217">
        <f t="shared" si="111"/>
        <v>0</v>
      </c>
      <c r="F85" s="217">
        <f t="shared" si="111"/>
        <v>0</v>
      </c>
      <c r="G85" s="127" t="e">
        <f t="shared" si="112"/>
        <v>#DIV/0!</v>
      </c>
      <c r="H85" s="123"/>
      <c r="I85" s="123"/>
      <c r="J85" s="131"/>
      <c r="K85" s="123"/>
      <c r="L85" s="123"/>
      <c r="M85" s="131"/>
      <c r="N85" s="123"/>
      <c r="O85" s="123"/>
      <c r="P85" s="131"/>
      <c r="Q85" s="123"/>
      <c r="R85" s="123"/>
      <c r="S85" s="131"/>
      <c r="T85" s="123"/>
      <c r="U85" s="123"/>
      <c r="V85" s="131"/>
      <c r="W85" s="123"/>
      <c r="X85" s="123"/>
      <c r="Y85" s="131"/>
      <c r="Z85" s="123"/>
      <c r="AA85" s="123"/>
      <c r="AB85" s="131"/>
      <c r="AC85" s="123"/>
      <c r="AD85" s="123"/>
      <c r="AE85" s="131"/>
      <c r="AF85" s="123"/>
      <c r="AG85" s="123"/>
      <c r="AH85" s="131"/>
      <c r="AI85" s="123"/>
      <c r="AJ85" s="123"/>
      <c r="AK85" s="131"/>
      <c r="AL85" s="123"/>
      <c r="AM85" s="123"/>
      <c r="AN85" s="131"/>
      <c r="AO85" s="123"/>
      <c r="AP85" s="123"/>
      <c r="AQ85" s="131"/>
      <c r="AR85" s="311"/>
    </row>
    <row r="86" spans="1:44" ht="22.5" customHeight="1">
      <c r="A86" s="321" t="s">
        <v>7</v>
      </c>
      <c r="B86" s="323" t="s">
        <v>325</v>
      </c>
      <c r="C86" s="323" t="s">
        <v>329</v>
      </c>
      <c r="D86" s="132" t="s">
        <v>41</v>
      </c>
      <c r="E86" s="216">
        <f>SUM(E87:E89)</f>
        <v>12030.29276</v>
      </c>
      <c r="F86" s="216">
        <f>SUM(F87:F89)</f>
        <v>0</v>
      </c>
      <c r="G86" s="127">
        <f>F86/E86*100</f>
        <v>0</v>
      </c>
      <c r="H86" s="127">
        <f>SUM(H87:H89)</f>
        <v>0</v>
      </c>
      <c r="I86" s="127">
        <f t="shared" ref="I86:AQ86" si="113">SUM(I87:I89)</f>
        <v>0</v>
      </c>
      <c r="J86" s="127">
        <f t="shared" si="113"/>
        <v>0</v>
      </c>
      <c r="K86" s="127">
        <f t="shared" si="113"/>
        <v>0</v>
      </c>
      <c r="L86" s="127">
        <f t="shared" si="113"/>
        <v>0</v>
      </c>
      <c r="M86" s="127">
        <f t="shared" si="113"/>
        <v>0</v>
      </c>
      <c r="N86" s="127">
        <f t="shared" si="113"/>
        <v>0</v>
      </c>
      <c r="O86" s="127">
        <f t="shared" si="113"/>
        <v>0</v>
      </c>
      <c r="P86" s="127">
        <f t="shared" si="113"/>
        <v>0</v>
      </c>
      <c r="Q86" s="127">
        <f t="shared" si="113"/>
        <v>0</v>
      </c>
      <c r="R86" s="127">
        <f t="shared" si="113"/>
        <v>0</v>
      </c>
      <c r="S86" s="127">
        <f t="shared" si="113"/>
        <v>0</v>
      </c>
      <c r="T86" s="127">
        <f t="shared" si="113"/>
        <v>0</v>
      </c>
      <c r="U86" s="127">
        <f t="shared" si="113"/>
        <v>0</v>
      </c>
      <c r="V86" s="127">
        <f t="shared" si="113"/>
        <v>0</v>
      </c>
      <c r="W86" s="127">
        <f t="shared" si="113"/>
        <v>0</v>
      </c>
      <c r="X86" s="127">
        <f t="shared" si="113"/>
        <v>0</v>
      </c>
      <c r="Y86" s="127">
        <f t="shared" si="113"/>
        <v>0</v>
      </c>
      <c r="Z86" s="127">
        <f t="shared" si="113"/>
        <v>0</v>
      </c>
      <c r="AA86" s="127">
        <f t="shared" si="113"/>
        <v>0</v>
      </c>
      <c r="AB86" s="127">
        <f t="shared" si="113"/>
        <v>0</v>
      </c>
      <c r="AC86" s="127">
        <f t="shared" si="113"/>
        <v>0</v>
      </c>
      <c r="AD86" s="127">
        <f t="shared" si="113"/>
        <v>0</v>
      </c>
      <c r="AE86" s="127">
        <f t="shared" si="113"/>
        <v>0</v>
      </c>
      <c r="AF86" s="127">
        <f t="shared" si="113"/>
        <v>0</v>
      </c>
      <c r="AG86" s="127">
        <f t="shared" si="113"/>
        <v>0</v>
      </c>
      <c r="AH86" s="127">
        <f t="shared" si="113"/>
        <v>0</v>
      </c>
      <c r="AI86" s="127">
        <f t="shared" si="113"/>
        <v>0</v>
      </c>
      <c r="AJ86" s="127">
        <f t="shared" si="113"/>
        <v>0</v>
      </c>
      <c r="AK86" s="127">
        <f t="shared" si="113"/>
        <v>0</v>
      </c>
      <c r="AL86" s="127">
        <f t="shared" si="113"/>
        <v>0</v>
      </c>
      <c r="AM86" s="127">
        <f t="shared" si="113"/>
        <v>0</v>
      </c>
      <c r="AN86" s="127">
        <f t="shared" si="113"/>
        <v>0</v>
      </c>
      <c r="AO86" s="127">
        <f t="shared" si="113"/>
        <v>12030.29276</v>
      </c>
      <c r="AP86" s="127">
        <f t="shared" si="113"/>
        <v>0</v>
      </c>
      <c r="AQ86" s="127">
        <f t="shared" si="113"/>
        <v>0</v>
      </c>
      <c r="AR86" s="310"/>
    </row>
    <row r="87" spans="1:44" ht="36.75" customHeight="1">
      <c r="A87" s="322"/>
      <c r="B87" s="324"/>
      <c r="C87" s="324"/>
      <c r="D87" s="150" t="s">
        <v>37</v>
      </c>
      <c r="E87" s="217">
        <f t="shared" ref="E87:F89" si="114">H87+K87+N87+Q87+T87+W87+Z87+AC87+AF87+AI87+AL87+AO87</f>
        <v>0</v>
      </c>
      <c r="F87" s="217">
        <f t="shared" si="114"/>
        <v>0</v>
      </c>
      <c r="G87" s="127" t="e">
        <f t="shared" ref="G87:G89" si="115">F87/E87*100</f>
        <v>#DIV/0!</v>
      </c>
      <c r="H87" s="123">
        <f>H91</f>
        <v>0</v>
      </c>
      <c r="I87" s="123">
        <f t="shared" ref="I87:AQ87" si="116">I91</f>
        <v>0</v>
      </c>
      <c r="J87" s="123">
        <f t="shared" si="116"/>
        <v>0</v>
      </c>
      <c r="K87" s="123">
        <f t="shared" si="116"/>
        <v>0</v>
      </c>
      <c r="L87" s="123">
        <f t="shared" si="116"/>
        <v>0</v>
      </c>
      <c r="M87" s="123">
        <f t="shared" si="116"/>
        <v>0</v>
      </c>
      <c r="N87" s="123">
        <f t="shared" si="116"/>
        <v>0</v>
      </c>
      <c r="O87" s="123">
        <f t="shared" si="116"/>
        <v>0</v>
      </c>
      <c r="P87" s="123">
        <f t="shared" si="116"/>
        <v>0</v>
      </c>
      <c r="Q87" s="123">
        <f t="shared" si="116"/>
        <v>0</v>
      </c>
      <c r="R87" s="123">
        <f t="shared" si="116"/>
        <v>0</v>
      </c>
      <c r="S87" s="123">
        <f t="shared" si="116"/>
        <v>0</v>
      </c>
      <c r="T87" s="123">
        <f t="shared" si="116"/>
        <v>0</v>
      </c>
      <c r="U87" s="123">
        <f t="shared" si="116"/>
        <v>0</v>
      </c>
      <c r="V87" s="123">
        <f t="shared" si="116"/>
        <v>0</v>
      </c>
      <c r="W87" s="123">
        <f t="shared" si="116"/>
        <v>0</v>
      </c>
      <c r="X87" s="123">
        <f t="shared" si="116"/>
        <v>0</v>
      </c>
      <c r="Y87" s="123">
        <f t="shared" si="116"/>
        <v>0</v>
      </c>
      <c r="Z87" s="123">
        <f t="shared" si="116"/>
        <v>0</v>
      </c>
      <c r="AA87" s="123">
        <f t="shared" si="116"/>
        <v>0</v>
      </c>
      <c r="AB87" s="123">
        <f t="shared" si="116"/>
        <v>0</v>
      </c>
      <c r="AC87" s="123">
        <f t="shared" si="116"/>
        <v>0</v>
      </c>
      <c r="AD87" s="123">
        <f t="shared" si="116"/>
        <v>0</v>
      </c>
      <c r="AE87" s="123">
        <f t="shared" si="116"/>
        <v>0</v>
      </c>
      <c r="AF87" s="123">
        <f t="shared" si="116"/>
        <v>0</v>
      </c>
      <c r="AG87" s="123">
        <f t="shared" si="116"/>
        <v>0</v>
      </c>
      <c r="AH87" s="123">
        <f t="shared" si="116"/>
        <v>0</v>
      </c>
      <c r="AI87" s="123">
        <f t="shared" si="116"/>
        <v>0</v>
      </c>
      <c r="AJ87" s="123">
        <f t="shared" si="116"/>
        <v>0</v>
      </c>
      <c r="AK87" s="123">
        <f t="shared" si="116"/>
        <v>0</v>
      </c>
      <c r="AL87" s="123">
        <f t="shared" si="116"/>
        <v>0</v>
      </c>
      <c r="AM87" s="123">
        <f t="shared" si="116"/>
        <v>0</v>
      </c>
      <c r="AN87" s="123">
        <f t="shared" si="116"/>
        <v>0</v>
      </c>
      <c r="AO87" s="123">
        <f t="shared" si="116"/>
        <v>0</v>
      </c>
      <c r="AP87" s="123">
        <f t="shared" si="116"/>
        <v>0</v>
      </c>
      <c r="AQ87" s="123">
        <f t="shared" si="116"/>
        <v>0</v>
      </c>
      <c r="AR87" s="311"/>
    </row>
    <row r="88" spans="1:44" ht="32.450000000000003" customHeight="1">
      <c r="A88" s="322"/>
      <c r="B88" s="324"/>
      <c r="C88" s="324"/>
      <c r="D88" s="150" t="s">
        <v>2</v>
      </c>
      <c r="E88" s="217">
        <f t="shared" si="114"/>
        <v>0</v>
      </c>
      <c r="F88" s="217">
        <f t="shared" si="114"/>
        <v>0</v>
      </c>
      <c r="G88" s="127" t="e">
        <f t="shared" si="115"/>
        <v>#DIV/0!</v>
      </c>
      <c r="H88" s="123">
        <f t="shared" ref="H88:AQ88" si="117">H92</f>
        <v>0</v>
      </c>
      <c r="I88" s="123">
        <f t="shared" si="117"/>
        <v>0</v>
      </c>
      <c r="J88" s="123">
        <f t="shared" si="117"/>
        <v>0</v>
      </c>
      <c r="K88" s="123">
        <f t="shared" si="117"/>
        <v>0</v>
      </c>
      <c r="L88" s="123">
        <f t="shared" si="117"/>
        <v>0</v>
      </c>
      <c r="M88" s="123">
        <f t="shared" si="117"/>
        <v>0</v>
      </c>
      <c r="N88" s="123">
        <f t="shared" si="117"/>
        <v>0</v>
      </c>
      <c r="O88" s="123">
        <f t="shared" si="117"/>
        <v>0</v>
      </c>
      <c r="P88" s="123">
        <f t="shared" si="117"/>
        <v>0</v>
      </c>
      <c r="Q88" s="123">
        <f t="shared" si="117"/>
        <v>0</v>
      </c>
      <c r="R88" s="123">
        <f t="shared" si="117"/>
        <v>0</v>
      </c>
      <c r="S88" s="123">
        <f t="shared" si="117"/>
        <v>0</v>
      </c>
      <c r="T88" s="123">
        <f t="shared" si="117"/>
        <v>0</v>
      </c>
      <c r="U88" s="123">
        <f t="shared" si="117"/>
        <v>0</v>
      </c>
      <c r="V88" s="123">
        <f t="shared" si="117"/>
        <v>0</v>
      </c>
      <c r="W88" s="123">
        <f t="shared" si="117"/>
        <v>0</v>
      </c>
      <c r="X88" s="123">
        <f t="shared" si="117"/>
        <v>0</v>
      </c>
      <c r="Y88" s="123">
        <f t="shared" si="117"/>
        <v>0</v>
      </c>
      <c r="Z88" s="123">
        <f t="shared" si="117"/>
        <v>0</v>
      </c>
      <c r="AA88" s="123">
        <f t="shared" si="117"/>
        <v>0</v>
      </c>
      <c r="AB88" s="123">
        <f t="shared" si="117"/>
        <v>0</v>
      </c>
      <c r="AC88" s="123">
        <f t="shared" si="117"/>
        <v>0</v>
      </c>
      <c r="AD88" s="123">
        <f t="shared" si="117"/>
        <v>0</v>
      </c>
      <c r="AE88" s="123">
        <f t="shared" si="117"/>
        <v>0</v>
      </c>
      <c r="AF88" s="123">
        <f t="shared" si="117"/>
        <v>0</v>
      </c>
      <c r="AG88" s="123">
        <f t="shared" si="117"/>
        <v>0</v>
      </c>
      <c r="AH88" s="123">
        <f t="shared" si="117"/>
        <v>0</v>
      </c>
      <c r="AI88" s="123">
        <f t="shared" si="117"/>
        <v>0</v>
      </c>
      <c r="AJ88" s="123">
        <f t="shared" si="117"/>
        <v>0</v>
      </c>
      <c r="AK88" s="123">
        <f t="shared" si="117"/>
        <v>0</v>
      </c>
      <c r="AL88" s="123">
        <f t="shared" si="117"/>
        <v>0</v>
      </c>
      <c r="AM88" s="123">
        <f t="shared" si="117"/>
        <v>0</v>
      </c>
      <c r="AN88" s="123">
        <f t="shared" si="117"/>
        <v>0</v>
      </c>
      <c r="AO88" s="123">
        <f t="shared" si="117"/>
        <v>0</v>
      </c>
      <c r="AP88" s="123">
        <f t="shared" si="117"/>
        <v>0</v>
      </c>
      <c r="AQ88" s="123">
        <f t="shared" si="117"/>
        <v>0</v>
      </c>
      <c r="AR88" s="311"/>
    </row>
    <row r="89" spans="1:44" ht="22.5" customHeight="1">
      <c r="A89" s="322"/>
      <c r="B89" s="324"/>
      <c r="C89" s="324"/>
      <c r="D89" s="152" t="s">
        <v>43</v>
      </c>
      <c r="E89" s="217">
        <f t="shared" si="114"/>
        <v>12030.29276</v>
      </c>
      <c r="F89" s="217">
        <f t="shared" si="114"/>
        <v>0</v>
      </c>
      <c r="G89" s="127">
        <f t="shared" si="115"/>
        <v>0</v>
      </c>
      <c r="H89" s="123">
        <f t="shared" ref="H89:AQ89" si="118">H93</f>
        <v>0</v>
      </c>
      <c r="I89" s="123">
        <f t="shared" si="118"/>
        <v>0</v>
      </c>
      <c r="J89" s="123">
        <f t="shared" si="118"/>
        <v>0</v>
      </c>
      <c r="K89" s="123">
        <f t="shared" si="118"/>
        <v>0</v>
      </c>
      <c r="L89" s="123">
        <f t="shared" si="118"/>
        <v>0</v>
      </c>
      <c r="M89" s="123">
        <f t="shared" si="118"/>
        <v>0</v>
      </c>
      <c r="N89" s="123">
        <f t="shared" si="118"/>
        <v>0</v>
      </c>
      <c r="O89" s="123">
        <f t="shared" si="118"/>
        <v>0</v>
      </c>
      <c r="P89" s="123">
        <f t="shared" si="118"/>
        <v>0</v>
      </c>
      <c r="Q89" s="123">
        <f t="shared" si="118"/>
        <v>0</v>
      </c>
      <c r="R89" s="123">
        <f t="shared" si="118"/>
        <v>0</v>
      </c>
      <c r="S89" s="123">
        <f t="shared" si="118"/>
        <v>0</v>
      </c>
      <c r="T89" s="123">
        <f t="shared" si="118"/>
        <v>0</v>
      </c>
      <c r="U89" s="123">
        <f t="shared" si="118"/>
        <v>0</v>
      </c>
      <c r="V89" s="123">
        <f t="shared" si="118"/>
        <v>0</v>
      </c>
      <c r="W89" s="123">
        <f t="shared" si="118"/>
        <v>0</v>
      </c>
      <c r="X89" s="123">
        <f t="shared" si="118"/>
        <v>0</v>
      </c>
      <c r="Y89" s="123">
        <f t="shared" si="118"/>
        <v>0</v>
      </c>
      <c r="Z89" s="123">
        <f t="shared" si="118"/>
        <v>0</v>
      </c>
      <c r="AA89" s="123">
        <f t="shared" si="118"/>
        <v>0</v>
      </c>
      <c r="AB89" s="123">
        <f t="shared" si="118"/>
        <v>0</v>
      </c>
      <c r="AC89" s="123">
        <f t="shared" si="118"/>
        <v>0</v>
      </c>
      <c r="AD89" s="123">
        <f t="shared" si="118"/>
        <v>0</v>
      </c>
      <c r="AE89" s="123">
        <f t="shared" si="118"/>
        <v>0</v>
      </c>
      <c r="AF89" s="123">
        <f t="shared" si="118"/>
        <v>0</v>
      </c>
      <c r="AG89" s="123">
        <f t="shared" si="118"/>
        <v>0</v>
      </c>
      <c r="AH89" s="123">
        <f t="shared" si="118"/>
        <v>0</v>
      </c>
      <c r="AI89" s="123">
        <f t="shared" si="118"/>
        <v>0</v>
      </c>
      <c r="AJ89" s="123">
        <f t="shared" si="118"/>
        <v>0</v>
      </c>
      <c r="AK89" s="123">
        <f t="shared" si="118"/>
        <v>0</v>
      </c>
      <c r="AL89" s="123">
        <f t="shared" si="118"/>
        <v>0</v>
      </c>
      <c r="AM89" s="123">
        <f t="shared" si="118"/>
        <v>0</v>
      </c>
      <c r="AN89" s="123">
        <f t="shared" si="118"/>
        <v>0</v>
      </c>
      <c r="AO89" s="123">
        <f t="shared" si="118"/>
        <v>12030.29276</v>
      </c>
      <c r="AP89" s="123">
        <f t="shared" si="118"/>
        <v>0</v>
      </c>
      <c r="AQ89" s="123">
        <f t="shared" si="118"/>
        <v>0</v>
      </c>
      <c r="AR89" s="311"/>
    </row>
    <row r="90" spans="1:44" ht="22.5" customHeight="1">
      <c r="A90" s="321" t="s">
        <v>461</v>
      </c>
      <c r="B90" s="323" t="s">
        <v>462</v>
      </c>
      <c r="C90" s="323" t="s">
        <v>329</v>
      </c>
      <c r="D90" s="132" t="s">
        <v>41</v>
      </c>
      <c r="E90" s="216">
        <f>SUM(E91:E93)</f>
        <v>12030.29276</v>
      </c>
      <c r="F90" s="216">
        <f>SUM(F91:F93)</f>
        <v>0</v>
      </c>
      <c r="G90" s="127">
        <f>F90/E90*100</f>
        <v>0</v>
      </c>
      <c r="H90" s="127">
        <f>SUM(H91:H93)</f>
        <v>0</v>
      </c>
      <c r="I90" s="127">
        <f t="shared" ref="I90:AQ90" si="119">SUM(I91:I93)</f>
        <v>0</v>
      </c>
      <c r="J90" s="127">
        <f t="shared" si="119"/>
        <v>0</v>
      </c>
      <c r="K90" s="127">
        <f t="shared" si="119"/>
        <v>0</v>
      </c>
      <c r="L90" s="127">
        <f t="shared" si="119"/>
        <v>0</v>
      </c>
      <c r="M90" s="127">
        <f t="shared" si="119"/>
        <v>0</v>
      </c>
      <c r="N90" s="127">
        <f t="shared" si="119"/>
        <v>0</v>
      </c>
      <c r="O90" s="127">
        <f t="shared" si="119"/>
        <v>0</v>
      </c>
      <c r="P90" s="127">
        <f t="shared" si="119"/>
        <v>0</v>
      </c>
      <c r="Q90" s="127">
        <f t="shared" si="119"/>
        <v>0</v>
      </c>
      <c r="R90" s="127">
        <f t="shared" si="119"/>
        <v>0</v>
      </c>
      <c r="S90" s="127">
        <f t="shared" si="119"/>
        <v>0</v>
      </c>
      <c r="T90" s="127">
        <f t="shared" si="119"/>
        <v>0</v>
      </c>
      <c r="U90" s="127">
        <f t="shared" si="119"/>
        <v>0</v>
      </c>
      <c r="V90" s="127">
        <f t="shared" si="119"/>
        <v>0</v>
      </c>
      <c r="W90" s="127">
        <f t="shared" si="119"/>
        <v>0</v>
      </c>
      <c r="X90" s="127">
        <f t="shared" si="119"/>
        <v>0</v>
      </c>
      <c r="Y90" s="127">
        <f t="shared" si="119"/>
        <v>0</v>
      </c>
      <c r="Z90" s="127">
        <f t="shared" si="119"/>
        <v>0</v>
      </c>
      <c r="AA90" s="127">
        <f t="shared" si="119"/>
        <v>0</v>
      </c>
      <c r="AB90" s="127">
        <f t="shared" si="119"/>
        <v>0</v>
      </c>
      <c r="AC90" s="127">
        <f t="shared" si="119"/>
        <v>0</v>
      </c>
      <c r="AD90" s="127">
        <f t="shared" si="119"/>
        <v>0</v>
      </c>
      <c r="AE90" s="127">
        <f t="shared" si="119"/>
        <v>0</v>
      </c>
      <c r="AF90" s="127">
        <f t="shared" si="119"/>
        <v>0</v>
      </c>
      <c r="AG90" s="127">
        <f t="shared" si="119"/>
        <v>0</v>
      </c>
      <c r="AH90" s="127">
        <f t="shared" si="119"/>
        <v>0</v>
      </c>
      <c r="AI90" s="127">
        <f t="shared" si="119"/>
        <v>0</v>
      </c>
      <c r="AJ90" s="127">
        <f t="shared" si="119"/>
        <v>0</v>
      </c>
      <c r="AK90" s="127">
        <f t="shared" si="119"/>
        <v>0</v>
      </c>
      <c r="AL90" s="127">
        <f t="shared" si="119"/>
        <v>0</v>
      </c>
      <c r="AM90" s="127">
        <f t="shared" si="119"/>
        <v>0</v>
      </c>
      <c r="AN90" s="127">
        <f t="shared" si="119"/>
        <v>0</v>
      </c>
      <c r="AO90" s="127">
        <f t="shared" si="119"/>
        <v>12030.29276</v>
      </c>
      <c r="AP90" s="127">
        <f t="shared" si="119"/>
        <v>0</v>
      </c>
      <c r="AQ90" s="127">
        <f t="shared" si="119"/>
        <v>0</v>
      </c>
      <c r="AR90" s="310"/>
    </row>
    <row r="91" spans="1:44" ht="36.75" customHeight="1">
      <c r="A91" s="322"/>
      <c r="B91" s="324"/>
      <c r="C91" s="324"/>
      <c r="D91" s="150" t="s">
        <v>37</v>
      </c>
      <c r="E91" s="217">
        <f t="shared" ref="E91:E93" si="120">H91+K91+N91+Q91+T91+W91+Z91+AC91+AF91+AI91+AL91+AO91</f>
        <v>0</v>
      </c>
      <c r="F91" s="217">
        <f t="shared" ref="F91:F93" si="121">I91+L91+O91+R91+U91+X91+AA91+AD91+AG91+AJ91+AM91+AP91</f>
        <v>0</v>
      </c>
      <c r="G91" s="127" t="e">
        <f t="shared" ref="G91:G93" si="122">F91/E91*100</f>
        <v>#DIV/0!</v>
      </c>
      <c r="H91" s="123"/>
      <c r="I91" s="123"/>
      <c r="J91" s="131"/>
      <c r="K91" s="123"/>
      <c r="L91" s="123"/>
      <c r="M91" s="131"/>
      <c r="N91" s="123"/>
      <c r="O91" s="123"/>
      <c r="P91" s="131"/>
      <c r="Q91" s="123"/>
      <c r="R91" s="123"/>
      <c r="S91" s="131"/>
      <c r="T91" s="123"/>
      <c r="U91" s="123"/>
      <c r="V91" s="131"/>
      <c r="W91" s="123"/>
      <c r="X91" s="123"/>
      <c r="Y91" s="131"/>
      <c r="Z91" s="123"/>
      <c r="AA91" s="123"/>
      <c r="AB91" s="131"/>
      <c r="AC91" s="123"/>
      <c r="AD91" s="123"/>
      <c r="AE91" s="131"/>
      <c r="AF91" s="123"/>
      <c r="AG91" s="123"/>
      <c r="AH91" s="131"/>
      <c r="AI91" s="123"/>
      <c r="AJ91" s="123"/>
      <c r="AK91" s="123"/>
      <c r="AL91" s="123"/>
      <c r="AM91" s="123"/>
      <c r="AN91" s="131"/>
      <c r="AO91" s="123"/>
      <c r="AP91" s="123"/>
      <c r="AQ91" s="131"/>
      <c r="AR91" s="311"/>
    </row>
    <row r="92" spans="1:44" ht="32.450000000000003" customHeight="1">
      <c r="A92" s="322"/>
      <c r="B92" s="324"/>
      <c r="C92" s="324"/>
      <c r="D92" s="150" t="s">
        <v>2</v>
      </c>
      <c r="E92" s="217">
        <f t="shared" si="120"/>
        <v>0</v>
      </c>
      <c r="F92" s="217">
        <f t="shared" si="121"/>
        <v>0</v>
      </c>
      <c r="G92" s="127" t="e">
        <f t="shared" si="122"/>
        <v>#DIV/0!</v>
      </c>
      <c r="H92" s="123"/>
      <c r="I92" s="123"/>
      <c r="J92" s="131"/>
      <c r="K92" s="123"/>
      <c r="L92" s="123"/>
      <c r="M92" s="131"/>
      <c r="N92" s="123"/>
      <c r="O92" s="123"/>
      <c r="P92" s="131"/>
      <c r="Q92" s="123"/>
      <c r="R92" s="123"/>
      <c r="S92" s="131"/>
      <c r="T92" s="123"/>
      <c r="U92" s="123"/>
      <c r="V92" s="131"/>
      <c r="W92" s="123"/>
      <c r="X92" s="123"/>
      <c r="Y92" s="131"/>
      <c r="Z92" s="123"/>
      <c r="AA92" s="123"/>
      <c r="AB92" s="131"/>
      <c r="AC92" s="123"/>
      <c r="AD92" s="123"/>
      <c r="AE92" s="131"/>
      <c r="AF92" s="123"/>
      <c r="AG92" s="123"/>
      <c r="AH92" s="131"/>
      <c r="AI92" s="123"/>
      <c r="AJ92" s="123"/>
      <c r="AK92" s="131"/>
      <c r="AL92" s="123"/>
      <c r="AM92" s="123"/>
      <c r="AN92" s="131"/>
      <c r="AO92" s="123"/>
      <c r="AP92" s="123"/>
      <c r="AQ92" s="131"/>
      <c r="AR92" s="311"/>
    </row>
    <row r="93" spans="1:44" ht="22.5" customHeight="1">
      <c r="A93" s="322"/>
      <c r="B93" s="324"/>
      <c r="C93" s="324"/>
      <c r="D93" s="152" t="s">
        <v>43</v>
      </c>
      <c r="E93" s="217">
        <f t="shared" si="120"/>
        <v>12030.29276</v>
      </c>
      <c r="F93" s="217">
        <f t="shared" si="121"/>
        <v>0</v>
      </c>
      <c r="G93" s="127">
        <f t="shared" si="122"/>
        <v>0</v>
      </c>
      <c r="H93" s="123"/>
      <c r="I93" s="123"/>
      <c r="J93" s="131"/>
      <c r="K93" s="123"/>
      <c r="L93" s="123"/>
      <c r="M93" s="131"/>
      <c r="N93" s="123"/>
      <c r="O93" s="123"/>
      <c r="P93" s="131"/>
      <c r="Q93" s="123"/>
      <c r="R93" s="123"/>
      <c r="S93" s="131"/>
      <c r="T93" s="123"/>
      <c r="U93" s="123"/>
      <c r="V93" s="131"/>
      <c r="W93" s="123"/>
      <c r="X93" s="123"/>
      <c r="Y93" s="131"/>
      <c r="Z93" s="123"/>
      <c r="AA93" s="123"/>
      <c r="AB93" s="131"/>
      <c r="AC93" s="123"/>
      <c r="AD93" s="123"/>
      <c r="AE93" s="131"/>
      <c r="AF93" s="123"/>
      <c r="AG93" s="123"/>
      <c r="AH93" s="131"/>
      <c r="AI93" s="123"/>
      <c r="AJ93" s="123"/>
      <c r="AK93" s="131"/>
      <c r="AL93" s="123"/>
      <c r="AM93" s="123"/>
      <c r="AN93" s="131"/>
      <c r="AO93" s="204">
        <f>15.09676+12015.196</f>
        <v>12030.29276</v>
      </c>
      <c r="AP93" s="123"/>
      <c r="AQ93" s="131"/>
      <c r="AR93" s="311"/>
    </row>
    <row r="94" spans="1:44" s="136" customFormat="1" ht="22.15" customHeight="1">
      <c r="A94" s="321" t="s">
        <v>8</v>
      </c>
      <c r="B94" s="323" t="s">
        <v>326</v>
      </c>
      <c r="C94" s="323" t="s">
        <v>329</v>
      </c>
      <c r="D94" s="132" t="s">
        <v>41</v>
      </c>
      <c r="E94" s="216">
        <f>SUM(E95:E97)</f>
        <v>148568.427</v>
      </c>
      <c r="F94" s="216">
        <f>SUM(F95:F97)</f>
        <v>0</v>
      </c>
      <c r="G94" s="127">
        <f>F94/E94*100</f>
        <v>0</v>
      </c>
      <c r="H94" s="127">
        <f>SUM(H95:H97)</f>
        <v>0</v>
      </c>
      <c r="I94" s="127">
        <f t="shared" ref="I94:AQ94" si="123">SUM(I95:I97)</f>
        <v>0</v>
      </c>
      <c r="J94" s="127">
        <f t="shared" si="123"/>
        <v>0</v>
      </c>
      <c r="K94" s="127">
        <f t="shared" si="123"/>
        <v>0</v>
      </c>
      <c r="L94" s="127">
        <f t="shared" si="123"/>
        <v>0</v>
      </c>
      <c r="M94" s="127">
        <f t="shared" si="123"/>
        <v>0</v>
      </c>
      <c r="N94" s="127">
        <f t="shared" si="123"/>
        <v>0</v>
      </c>
      <c r="O94" s="127">
        <f t="shared" si="123"/>
        <v>0</v>
      </c>
      <c r="P94" s="127">
        <f t="shared" si="123"/>
        <v>0</v>
      </c>
      <c r="Q94" s="127">
        <f t="shared" si="123"/>
        <v>0</v>
      </c>
      <c r="R94" s="127">
        <f t="shared" si="123"/>
        <v>0</v>
      </c>
      <c r="S94" s="127">
        <f t="shared" si="123"/>
        <v>0</v>
      </c>
      <c r="T94" s="127">
        <f t="shared" si="123"/>
        <v>0</v>
      </c>
      <c r="U94" s="127">
        <f t="shared" si="123"/>
        <v>0</v>
      </c>
      <c r="V94" s="127">
        <f t="shared" si="123"/>
        <v>0</v>
      </c>
      <c r="W94" s="127">
        <f t="shared" si="123"/>
        <v>35547.75</v>
      </c>
      <c r="X94" s="127">
        <f t="shared" si="123"/>
        <v>0</v>
      </c>
      <c r="Y94" s="127">
        <f t="shared" si="123"/>
        <v>0</v>
      </c>
      <c r="Z94" s="127">
        <f t="shared" si="123"/>
        <v>0</v>
      </c>
      <c r="AA94" s="127">
        <f t="shared" si="123"/>
        <v>0</v>
      </c>
      <c r="AB94" s="127">
        <f t="shared" si="123"/>
        <v>0</v>
      </c>
      <c r="AC94" s="127">
        <f t="shared" si="123"/>
        <v>4600</v>
      </c>
      <c r="AD94" s="127">
        <f t="shared" si="123"/>
        <v>0</v>
      </c>
      <c r="AE94" s="127">
        <f t="shared" si="123"/>
        <v>0</v>
      </c>
      <c r="AF94" s="127">
        <f t="shared" ref="AF94" si="124">SUM(AF95:AF97)</f>
        <v>1000</v>
      </c>
      <c r="AG94" s="127">
        <f t="shared" si="123"/>
        <v>0</v>
      </c>
      <c r="AH94" s="127">
        <f t="shared" si="123"/>
        <v>0</v>
      </c>
      <c r="AI94" s="127">
        <f t="shared" ref="AI94" si="125">SUM(AI95:AI97)</f>
        <v>44340.225359999997</v>
      </c>
      <c r="AJ94" s="127">
        <f t="shared" si="123"/>
        <v>0</v>
      </c>
      <c r="AK94" s="127">
        <f t="shared" si="123"/>
        <v>0</v>
      </c>
      <c r="AL94" s="127">
        <f t="shared" ref="AL94" si="126">SUM(AL95:AL97)</f>
        <v>44340.225359999997</v>
      </c>
      <c r="AM94" s="127">
        <f t="shared" si="123"/>
        <v>0</v>
      </c>
      <c r="AN94" s="127">
        <f t="shared" si="123"/>
        <v>0</v>
      </c>
      <c r="AO94" s="127">
        <f t="shared" ref="AO94" si="127">SUM(AO95:AO97)</f>
        <v>18740.226280000003</v>
      </c>
      <c r="AP94" s="127">
        <f t="shared" si="123"/>
        <v>0</v>
      </c>
      <c r="AQ94" s="127">
        <f t="shared" si="123"/>
        <v>0</v>
      </c>
      <c r="AR94" s="310"/>
    </row>
    <row r="95" spans="1:44" ht="31.5">
      <c r="A95" s="322"/>
      <c r="B95" s="324"/>
      <c r="C95" s="324"/>
      <c r="D95" s="150" t="s">
        <v>37</v>
      </c>
      <c r="E95" s="217">
        <f t="shared" ref="E95:F97" si="128">H95+K95+N95+Q95+T95+W95+Z95+AC95+AF95+AI95+AL95+AO95</f>
        <v>0</v>
      </c>
      <c r="F95" s="217">
        <f t="shared" si="128"/>
        <v>0</v>
      </c>
      <c r="G95" s="127" t="e">
        <f t="shared" ref="G95:G97" si="129">F95/E95*100</f>
        <v>#DIV/0!</v>
      </c>
      <c r="H95" s="123">
        <f>H99</f>
        <v>0</v>
      </c>
      <c r="I95" s="123">
        <f t="shared" ref="I95:AQ95" si="130">I99</f>
        <v>0</v>
      </c>
      <c r="J95" s="123">
        <f t="shared" si="130"/>
        <v>0</v>
      </c>
      <c r="K95" s="123">
        <f t="shared" si="130"/>
        <v>0</v>
      </c>
      <c r="L95" s="123">
        <f t="shared" si="130"/>
        <v>0</v>
      </c>
      <c r="M95" s="123">
        <f t="shared" si="130"/>
        <v>0</v>
      </c>
      <c r="N95" s="123">
        <f t="shared" si="130"/>
        <v>0</v>
      </c>
      <c r="O95" s="123">
        <f t="shared" si="130"/>
        <v>0</v>
      </c>
      <c r="P95" s="123">
        <f t="shared" si="130"/>
        <v>0</v>
      </c>
      <c r="Q95" s="123">
        <f t="shared" si="130"/>
        <v>0</v>
      </c>
      <c r="R95" s="123">
        <f t="shared" si="130"/>
        <v>0</v>
      </c>
      <c r="S95" s="123">
        <f t="shared" si="130"/>
        <v>0</v>
      </c>
      <c r="T95" s="123">
        <f t="shared" si="130"/>
        <v>0</v>
      </c>
      <c r="U95" s="123">
        <f t="shared" si="130"/>
        <v>0</v>
      </c>
      <c r="V95" s="123">
        <f t="shared" si="130"/>
        <v>0</v>
      </c>
      <c r="W95" s="123">
        <f t="shared" si="130"/>
        <v>0</v>
      </c>
      <c r="X95" s="123">
        <f t="shared" si="130"/>
        <v>0</v>
      </c>
      <c r="Y95" s="123">
        <f t="shared" si="130"/>
        <v>0</v>
      </c>
      <c r="Z95" s="123">
        <f t="shared" si="130"/>
        <v>0</v>
      </c>
      <c r="AA95" s="123">
        <f t="shared" si="130"/>
        <v>0</v>
      </c>
      <c r="AB95" s="123">
        <f t="shared" si="130"/>
        <v>0</v>
      </c>
      <c r="AC95" s="123">
        <f t="shared" si="130"/>
        <v>0</v>
      </c>
      <c r="AD95" s="123">
        <f t="shared" si="130"/>
        <v>0</v>
      </c>
      <c r="AE95" s="123">
        <f t="shared" si="130"/>
        <v>0</v>
      </c>
      <c r="AF95" s="123">
        <f t="shared" ref="AF95" si="131">AF99</f>
        <v>0</v>
      </c>
      <c r="AG95" s="123">
        <f t="shared" si="130"/>
        <v>0</v>
      </c>
      <c r="AH95" s="123">
        <f t="shared" si="130"/>
        <v>0</v>
      </c>
      <c r="AI95" s="123">
        <f t="shared" ref="AI95" si="132">AI99</f>
        <v>0</v>
      </c>
      <c r="AJ95" s="123">
        <f t="shared" si="130"/>
        <v>0</v>
      </c>
      <c r="AK95" s="123">
        <f t="shared" si="130"/>
        <v>0</v>
      </c>
      <c r="AL95" s="123">
        <f t="shared" ref="AL95" si="133">AL99</f>
        <v>0</v>
      </c>
      <c r="AM95" s="123">
        <f t="shared" si="130"/>
        <v>0</v>
      </c>
      <c r="AN95" s="123">
        <f t="shared" si="130"/>
        <v>0</v>
      </c>
      <c r="AO95" s="123">
        <f t="shared" ref="AO95" si="134">AO99</f>
        <v>0</v>
      </c>
      <c r="AP95" s="123">
        <f t="shared" si="130"/>
        <v>0</v>
      </c>
      <c r="AQ95" s="123">
        <f t="shared" si="130"/>
        <v>0</v>
      </c>
      <c r="AR95" s="311"/>
    </row>
    <row r="96" spans="1:44" ht="31.15" customHeight="1">
      <c r="A96" s="322"/>
      <c r="B96" s="324"/>
      <c r="C96" s="324"/>
      <c r="D96" s="150" t="s">
        <v>2</v>
      </c>
      <c r="E96" s="217">
        <f>AO96+AL96+AI96+W96+AC96+AF96</f>
        <v>132225.9</v>
      </c>
      <c r="F96" s="217">
        <f t="shared" si="128"/>
        <v>0</v>
      </c>
      <c r="G96" s="127">
        <f t="shared" si="129"/>
        <v>0</v>
      </c>
      <c r="H96" s="123">
        <f t="shared" ref="H96:AQ96" si="135">H100</f>
        <v>0</v>
      </c>
      <c r="I96" s="123">
        <f t="shared" si="135"/>
        <v>0</v>
      </c>
      <c r="J96" s="123">
        <f t="shared" si="135"/>
        <v>0</v>
      </c>
      <c r="K96" s="123">
        <f t="shared" si="135"/>
        <v>0</v>
      </c>
      <c r="L96" s="123">
        <f t="shared" si="135"/>
        <v>0</v>
      </c>
      <c r="M96" s="123">
        <f t="shared" si="135"/>
        <v>0</v>
      </c>
      <c r="N96" s="123">
        <f t="shared" si="135"/>
        <v>0</v>
      </c>
      <c r="O96" s="123">
        <f t="shared" si="135"/>
        <v>0</v>
      </c>
      <c r="P96" s="123">
        <f t="shared" si="135"/>
        <v>0</v>
      </c>
      <c r="Q96" s="123">
        <f t="shared" si="135"/>
        <v>0</v>
      </c>
      <c r="R96" s="123">
        <f t="shared" si="135"/>
        <v>0</v>
      </c>
      <c r="S96" s="123">
        <f t="shared" si="135"/>
        <v>0</v>
      </c>
      <c r="T96" s="123">
        <f t="shared" si="135"/>
        <v>0</v>
      </c>
      <c r="U96" s="123">
        <f t="shared" si="135"/>
        <v>0</v>
      </c>
      <c r="V96" s="123">
        <f t="shared" si="135"/>
        <v>0</v>
      </c>
      <c r="W96" s="123">
        <f t="shared" si="135"/>
        <v>31637.497500000001</v>
      </c>
      <c r="X96" s="123">
        <f t="shared" si="135"/>
        <v>0</v>
      </c>
      <c r="Y96" s="123">
        <f t="shared" si="135"/>
        <v>0</v>
      </c>
      <c r="Z96" s="123">
        <f t="shared" si="135"/>
        <v>0</v>
      </c>
      <c r="AA96" s="123">
        <f t="shared" si="135"/>
        <v>0</v>
      </c>
      <c r="AB96" s="123">
        <f t="shared" si="135"/>
        <v>0</v>
      </c>
      <c r="AC96" s="123">
        <f>AC100+AC104</f>
        <v>4094</v>
      </c>
      <c r="AD96" s="123">
        <f t="shared" si="135"/>
        <v>0</v>
      </c>
      <c r="AE96" s="123">
        <f t="shared" si="135"/>
        <v>0</v>
      </c>
      <c r="AF96" s="123">
        <f>AF100+AF104</f>
        <v>890</v>
      </c>
      <c r="AG96" s="123">
        <f t="shared" si="135"/>
        <v>0</v>
      </c>
      <c r="AH96" s="123">
        <f t="shared" si="135"/>
        <v>0</v>
      </c>
      <c r="AI96" s="123">
        <f>AI100+AI104</f>
        <v>39462.800539999997</v>
      </c>
      <c r="AJ96" s="123">
        <f t="shared" si="135"/>
        <v>0</v>
      </c>
      <c r="AK96" s="123">
        <f t="shared" si="135"/>
        <v>0</v>
      </c>
      <c r="AL96" s="123">
        <f>AL100+AL104</f>
        <v>39462.800539999997</v>
      </c>
      <c r="AM96" s="123">
        <f t="shared" si="135"/>
        <v>0</v>
      </c>
      <c r="AN96" s="123">
        <f t="shared" si="135"/>
        <v>0</v>
      </c>
      <c r="AO96" s="123">
        <f>AO100+AO104</f>
        <v>16678.801420000003</v>
      </c>
      <c r="AP96" s="123">
        <f t="shared" si="135"/>
        <v>0</v>
      </c>
      <c r="AQ96" s="123">
        <f t="shared" si="135"/>
        <v>0</v>
      </c>
      <c r="AR96" s="311"/>
    </row>
    <row r="97" spans="1:44" ht="21.75" customHeight="1">
      <c r="A97" s="322"/>
      <c r="B97" s="324"/>
      <c r="C97" s="324"/>
      <c r="D97" s="152" t="s">
        <v>43</v>
      </c>
      <c r="E97" s="217">
        <f>AO97+AL97+AI97+W97+AC97+AF97</f>
        <v>16342.527</v>
      </c>
      <c r="F97" s="217">
        <f t="shared" si="128"/>
        <v>0</v>
      </c>
      <c r="G97" s="127">
        <f t="shared" si="129"/>
        <v>0</v>
      </c>
      <c r="H97" s="123">
        <f t="shared" ref="H97:AQ97" si="136">H101</f>
        <v>0</v>
      </c>
      <c r="I97" s="123">
        <f t="shared" si="136"/>
        <v>0</v>
      </c>
      <c r="J97" s="123">
        <f t="shared" si="136"/>
        <v>0</v>
      </c>
      <c r="K97" s="123">
        <f t="shared" si="136"/>
        <v>0</v>
      </c>
      <c r="L97" s="123">
        <f t="shared" si="136"/>
        <v>0</v>
      </c>
      <c r="M97" s="123">
        <f t="shared" si="136"/>
        <v>0</v>
      </c>
      <c r="N97" s="123">
        <f t="shared" si="136"/>
        <v>0</v>
      </c>
      <c r="O97" s="123">
        <f t="shared" si="136"/>
        <v>0</v>
      </c>
      <c r="P97" s="123">
        <f t="shared" si="136"/>
        <v>0</v>
      </c>
      <c r="Q97" s="123">
        <f t="shared" si="136"/>
        <v>0</v>
      </c>
      <c r="R97" s="123">
        <f t="shared" si="136"/>
        <v>0</v>
      </c>
      <c r="S97" s="123">
        <f t="shared" si="136"/>
        <v>0</v>
      </c>
      <c r="T97" s="123">
        <f t="shared" si="136"/>
        <v>0</v>
      </c>
      <c r="U97" s="123">
        <f t="shared" si="136"/>
        <v>0</v>
      </c>
      <c r="V97" s="123">
        <f t="shared" si="136"/>
        <v>0</v>
      </c>
      <c r="W97" s="123">
        <f t="shared" si="136"/>
        <v>3910.2525000000001</v>
      </c>
      <c r="X97" s="123">
        <f t="shared" si="136"/>
        <v>0</v>
      </c>
      <c r="Y97" s="123">
        <f t="shared" si="136"/>
        <v>0</v>
      </c>
      <c r="Z97" s="123">
        <f t="shared" si="136"/>
        <v>0</v>
      </c>
      <c r="AA97" s="123">
        <f t="shared" si="136"/>
        <v>0</v>
      </c>
      <c r="AB97" s="123">
        <f t="shared" si="136"/>
        <v>0</v>
      </c>
      <c r="AC97" s="123">
        <f>AC101+AC105</f>
        <v>506</v>
      </c>
      <c r="AD97" s="123">
        <f t="shared" si="136"/>
        <v>0</v>
      </c>
      <c r="AE97" s="123">
        <f t="shared" si="136"/>
        <v>0</v>
      </c>
      <c r="AF97" s="123">
        <f>AF101+AF105</f>
        <v>110</v>
      </c>
      <c r="AG97" s="123">
        <f t="shared" si="136"/>
        <v>0</v>
      </c>
      <c r="AH97" s="123">
        <f t="shared" si="136"/>
        <v>0</v>
      </c>
      <c r="AI97" s="123">
        <f>AI101+AI105</f>
        <v>4877.4248200000002</v>
      </c>
      <c r="AJ97" s="123">
        <f t="shared" si="136"/>
        <v>0</v>
      </c>
      <c r="AK97" s="123">
        <f t="shared" si="136"/>
        <v>0</v>
      </c>
      <c r="AL97" s="123">
        <f>AL101+AL105</f>
        <v>4877.4248200000002</v>
      </c>
      <c r="AM97" s="123">
        <f t="shared" si="136"/>
        <v>0</v>
      </c>
      <c r="AN97" s="123">
        <f t="shared" si="136"/>
        <v>0</v>
      </c>
      <c r="AO97" s="123">
        <f>AO101+AO105</f>
        <v>2061.4248600000001</v>
      </c>
      <c r="AP97" s="123">
        <f t="shared" si="136"/>
        <v>0</v>
      </c>
      <c r="AQ97" s="123">
        <f t="shared" si="136"/>
        <v>0</v>
      </c>
      <c r="AR97" s="311"/>
    </row>
    <row r="98" spans="1:44" s="136" customFormat="1" ht="22.15" customHeight="1">
      <c r="A98" s="321" t="s">
        <v>313</v>
      </c>
      <c r="B98" s="323" t="s">
        <v>327</v>
      </c>
      <c r="C98" s="323" t="s">
        <v>329</v>
      </c>
      <c r="D98" s="132" t="s">
        <v>41</v>
      </c>
      <c r="E98" s="216">
        <f>SUM(E99:E101)</f>
        <v>142929.90330999999</v>
      </c>
      <c r="F98" s="216">
        <f>SUM(F99:F101)</f>
        <v>0</v>
      </c>
      <c r="G98" s="127">
        <f>F98/E98*100</f>
        <v>0</v>
      </c>
      <c r="H98" s="127">
        <f>SUM(H99:H101)</f>
        <v>0</v>
      </c>
      <c r="I98" s="127">
        <f t="shared" ref="I98:AQ98" si="137">SUM(I99:I101)</f>
        <v>0</v>
      </c>
      <c r="J98" s="127">
        <f t="shared" si="137"/>
        <v>0</v>
      </c>
      <c r="K98" s="127">
        <f t="shared" si="137"/>
        <v>0</v>
      </c>
      <c r="L98" s="127">
        <f t="shared" si="137"/>
        <v>0</v>
      </c>
      <c r="M98" s="127">
        <f t="shared" si="137"/>
        <v>0</v>
      </c>
      <c r="N98" s="127">
        <f t="shared" si="137"/>
        <v>0</v>
      </c>
      <c r="O98" s="127">
        <f t="shared" si="137"/>
        <v>0</v>
      </c>
      <c r="P98" s="127">
        <f t="shared" si="137"/>
        <v>0</v>
      </c>
      <c r="Q98" s="127">
        <f t="shared" si="137"/>
        <v>0</v>
      </c>
      <c r="R98" s="127">
        <f t="shared" si="137"/>
        <v>0</v>
      </c>
      <c r="S98" s="127">
        <f t="shared" si="137"/>
        <v>0</v>
      </c>
      <c r="T98" s="127">
        <f t="shared" si="137"/>
        <v>0</v>
      </c>
      <c r="U98" s="127">
        <f t="shared" si="137"/>
        <v>0</v>
      </c>
      <c r="V98" s="127">
        <f t="shared" si="137"/>
        <v>0</v>
      </c>
      <c r="W98" s="127">
        <f>W100+W101</f>
        <v>35547.75</v>
      </c>
      <c r="X98" s="127">
        <f t="shared" si="137"/>
        <v>0</v>
      </c>
      <c r="Y98" s="127">
        <f t="shared" si="137"/>
        <v>0</v>
      </c>
      <c r="Z98" s="127">
        <f t="shared" si="137"/>
        <v>0</v>
      </c>
      <c r="AA98" s="127">
        <f t="shared" si="137"/>
        <v>0</v>
      </c>
      <c r="AB98" s="127">
        <f t="shared" si="137"/>
        <v>0</v>
      </c>
      <c r="AC98" s="127">
        <f t="shared" si="137"/>
        <v>0</v>
      </c>
      <c r="AD98" s="127">
        <f t="shared" si="137"/>
        <v>0</v>
      </c>
      <c r="AE98" s="127">
        <f t="shared" si="137"/>
        <v>0</v>
      </c>
      <c r="AF98" s="127">
        <f t="shared" si="137"/>
        <v>0</v>
      </c>
      <c r="AG98" s="127">
        <f t="shared" si="137"/>
        <v>0</v>
      </c>
      <c r="AH98" s="127">
        <f t="shared" si="137"/>
        <v>0</v>
      </c>
      <c r="AI98" s="127">
        <f t="shared" si="137"/>
        <v>44340.225359999997</v>
      </c>
      <c r="AJ98" s="127">
        <f t="shared" si="137"/>
        <v>0</v>
      </c>
      <c r="AK98" s="127">
        <f t="shared" si="137"/>
        <v>0</v>
      </c>
      <c r="AL98" s="127">
        <f t="shared" si="137"/>
        <v>44340.225359999997</v>
      </c>
      <c r="AM98" s="127">
        <f t="shared" si="137"/>
        <v>0</v>
      </c>
      <c r="AN98" s="127">
        <f t="shared" si="137"/>
        <v>0</v>
      </c>
      <c r="AO98" s="127">
        <f t="shared" si="137"/>
        <v>18701.702590000001</v>
      </c>
      <c r="AP98" s="127">
        <f t="shared" si="137"/>
        <v>0</v>
      </c>
      <c r="AQ98" s="127">
        <f t="shared" si="137"/>
        <v>0</v>
      </c>
      <c r="AR98" s="310"/>
    </row>
    <row r="99" spans="1:44" ht="31.5">
      <c r="A99" s="322"/>
      <c r="B99" s="324"/>
      <c r="C99" s="324"/>
      <c r="D99" s="150" t="s">
        <v>37</v>
      </c>
      <c r="E99" s="217">
        <f t="shared" ref="E99:F101" si="138">H99+K99+N99+Q99+T99+W99+Z99+AC99+AF99+AI99+AL99+AO99</f>
        <v>0</v>
      </c>
      <c r="F99" s="217">
        <f t="shared" si="138"/>
        <v>0</v>
      </c>
      <c r="G99" s="127" t="e">
        <f t="shared" ref="G99:G101" si="139">F99/E99*100</f>
        <v>#DIV/0!</v>
      </c>
      <c r="H99" s="123"/>
      <c r="I99" s="123"/>
      <c r="J99" s="131"/>
      <c r="K99" s="123"/>
      <c r="L99" s="123"/>
      <c r="M99" s="131"/>
      <c r="N99" s="123"/>
      <c r="O99" s="123"/>
      <c r="P99" s="131"/>
      <c r="Q99" s="123"/>
      <c r="R99" s="123"/>
      <c r="S99" s="131"/>
      <c r="T99" s="123"/>
      <c r="U99" s="123"/>
      <c r="V99" s="131"/>
      <c r="W99" s="123"/>
      <c r="X99" s="123"/>
      <c r="Y99" s="131"/>
      <c r="Z99" s="123"/>
      <c r="AA99" s="123"/>
      <c r="AB99" s="131"/>
      <c r="AC99" s="123"/>
      <c r="AD99" s="123"/>
      <c r="AE99" s="131"/>
      <c r="AF99" s="123"/>
      <c r="AG99" s="123"/>
      <c r="AH99" s="131"/>
      <c r="AI99" s="123"/>
      <c r="AJ99" s="123"/>
      <c r="AK99" s="123"/>
      <c r="AL99" s="123"/>
      <c r="AM99" s="123"/>
      <c r="AN99" s="131"/>
      <c r="AO99" s="123"/>
      <c r="AP99" s="123"/>
      <c r="AQ99" s="131"/>
      <c r="AR99" s="311"/>
    </row>
    <row r="100" spans="1:44" ht="31.15" customHeight="1">
      <c r="A100" s="322"/>
      <c r="B100" s="324"/>
      <c r="C100" s="324"/>
      <c r="D100" s="150" t="s">
        <v>2</v>
      </c>
      <c r="E100" s="217">
        <f>AO100+AL100+AI100+W100</f>
        <v>127207.61391999999</v>
      </c>
      <c r="F100" s="217">
        <f t="shared" si="138"/>
        <v>0</v>
      </c>
      <c r="G100" s="127">
        <f t="shared" si="139"/>
        <v>0</v>
      </c>
      <c r="H100" s="123"/>
      <c r="I100" s="123"/>
      <c r="J100" s="131"/>
      <c r="K100" s="123"/>
      <c r="L100" s="123"/>
      <c r="M100" s="131"/>
      <c r="N100" s="123"/>
      <c r="O100" s="123"/>
      <c r="P100" s="131"/>
      <c r="Q100" s="123"/>
      <c r="R100" s="123"/>
      <c r="S100" s="131"/>
      <c r="T100" s="123"/>
      <c r="U100" s="123"/>
      <c r="V100" s="131"/>
      <c r="W100" s="251">
        <v>31637.497500000001</v>
      </c>
      <c r="X100" s="123"/>
      <c r="Y100" s="131"/>
      <c r="Z100" s="123"/>
      <c r="AA100" s="123"/>
      <c r="AB100" s="131"/>
      <c r="AC100" s="123"/>
      <c r="AD100" s="123"/>
      <c r="AE100" s="131"/>
      <c r="AF100" s="123"/>
      <c r="AG100" s="123"/>
      <c r="AH100" s="131"/>
      <c r="AI100" s="253">
        <v>39462.800539999997</v>
      </c>
      <c r="AJ100" s="123"/>
      <c r="AK100" s="131"/>
      <c r="AL100" s="253">
        <v>39462.800539999997</v>
      </c>
      <c r="AM100" s="123"/>
      <c r="AN100" s="131"/>
      <c r="AO100" s="253">
        <v>16644.515340000002</v>
      </c>
      <c r="AP100" s="123"/>
      <c r="AQ100" s="131"/>
      <c r="AR100" s="311"/>
    </row>
    <row r="101" spans="1:44" ht="21.75" customHeight="1">
      <c r="A101" s="322"/>
      <c r="B101" s="324"/>
      <c r="C101" s="324"/>
      <c r="D101" s="152" t="s">
        <v>43</v>
      </c>
      <c r="E101" s="217">
        <f>AO101+AL101+AI101+W101</f>
        <v>15722.28939</v>
      </c>
      <c r="F101" s="217">
        <f t="shared" si="138"/>
        <v>0</v>
      </c>
      <c r="G101" s="127">
        <f t="shared" si="139"/>
        <v>0</v>
      </c>
      <c r="H101" s="123"/>
      <c r="I101" s="123"/>
      <c r="J101" s="131"/>
      <c r="K101" s="123"/>
      <c r="L101" s="123"/>
      <c r="M101" s="131"/>
      <c r="N101" s="123"/>
      <c r="O101" s="123"/>
      <c r="P101" s="131"/>
      <c r="Q101" s="123"/>
      <c r="R101" s="123"/>
      <c r="S101" s="131"/>
      <c r="T101" s="123"/>
      <c r="U101" s="123"/>
      <c r="V101" s="131"/>
      <c r="W101" s="252">
        <v>3910.2525000000001</v>
      </c>
      <c r="X101" s="123"/>
      <c r="Y101" s="131"/>
      <c r="Z101" s="123"/>
      <c r="AA101" s="123"/>
      <c r="AB101" s="131"/>
      <c r="AC101" s="123"/>
      <c r="AD101" s="123"/>
      <c r="AE101" s="131"/>
      <c r="AF101" s="123"/>
      <c r="AG101" s="123"/>
      <c r="AH101" s="131"/>
      <c r="AI101" s="254">
        <v>4877.4248200000002</v>
      </c>
      <c r="AJ101" s="123"/>
      <c r="AK101" s="131"/>
      <c r="AL101" s="254">
        <v>4877.4248200000002</v>
      </c>
      <c r="AM101" s="123"/>
      <c r="AN101" s="131"/>
      <c r="AO101" s="254">
        <v>2057.1872499999999</v>
      </c>
      <c r="AP101" s="123"/>
      <c r="AQ101" s="131"/>
      <c r="AR101" s="311"/>
    </row>
    <row r="102" spans="1:44" ht="21.75" customHeight="1">
      <c r="A102" s="312" t="s">
        <v>487</v>
      </c>
      <c r="B102" s="313" t="s">
        <v>488</v>
      </c>
      <c r="C102" s="313" t="s">
        <v>497</v>
      </c>
      <c r="D102" s="132" t="s">
        <v>41</v>
      </c>
      <c r="E102" s="216">
        <f>SUM(E103:E105)</f>
        <v>5638.52369</v>
      </c>
      <c r="F102" s="216">
        <f>SUM(F103:F105)</f>
        <v>0</v>
      </c>
      <c r="G102" s="127">
        <f>F102/E102*100</f>
        <v>0</v>
      </c>
      <c r="H102" s="123"/>
      <c r="I102" s="123"/>
      <c r="J102" s="131"/>
      <c r="K102" s="123"/>
      <c r="L102" s="123"/>
      <c r="M102" s="131"/>
      <c r="N102" s="123"/>
      <c r="O102" s="123"/>
      <c r="P102" s="131"/>
      <c r="Q102" s="123"/>
      <c r="R102" s="123"/>
      <c r="S102" s="131"/>
      <c r="T102" s="123"/>
      <c r="U102" s="123"/>
      <c r="V102" s="131"/>
      <c r="W102" s="252"/>
      <c r="X102" s="123"/>
      <c r="Y102" s="131"/>
      <c r="Z102" s="123"/>
      <c r="AA102" s="123"/>
      <c r="AB102" s="131"/>
      <c r="AC102" s="123">
        <f>AC106+AC110+AC114+AC118</f>
        <v>4600</v>
      </c>
      <c r="AD102" s="123"/>
      <c r="AE102" s="131"/>
      <c r="AF102" s="123">
        <f>AF106+AF110+AF114+AF118</f>
        <v>1000</v>
      </c>
      <c r="AG102" s="123">
        <f>AG106+AG110+AG114+AG118</f>
        <v>0</v>
      </c>
      <c r="AH102" s="131"/>
      <c r="AI102" s="270"/>
      <c r="AJ102" s="123"/>
      <c r="AK102" s="131"/>
      <c r="AL102" s="270"/>
      <c r="AM102" s="123"/>
      <c r="AN102" s="131"/>
      <c r="AO102" s="270">
        <f>AO104+AO105</f>
        <v>38.523690000000002</v>
      </c>
      <c r="AP102" s="270">
        <f>AP104+AP105</f>
        <v>0</v>
      </c>
      <c r="AQ102" s="131"/>
      <c r="AR102" s="267"/>
    </row>
    <row r="103" spans="1:44" ht="40.5" customHeight="1">
      <c r="A103" s="312"/>
      <c r="B103" s="313"/>
      <c r="C103" s="313"/>
      <c r="D103" s="150" t="s">
        <v>37</v>
      </c>
      <c r="E103" s="217">
        <f t="shared" ref="E103:E105" si="140">H103+K103+N103+Q103+T103+W103+Z103+AC103+AF103+AI103+AL103+AO103</f>
        <v>0</v>
      </c>
      <c r="F103" s="217">
        <f t="shared" ref="F103:F105" si="141">I103+L103+O103+R103+U103+X103+AA103+AD103+AG103+AJ103+AM103+AP103</f>
        <v>0</v>
      </c>
      <c r="G103" s="127" t="e">
        <f t="shared" ref="G103:G105" si="142">F103/E103*100</f>
        <v>#DIV/0!</v>
      </c>
      <c r="H103" s="123"/>
      <c r="I103" s="123"/>
      <c r="J103" s="131"/>
      <c r="K103" s="123"/>
      <c r="L103" s="123"/>
      <c r="M103" s="131"/>
      <c r="N103" s="123"/>
      <c r="O103" s="123"/>
      <c r="P103" s="131"/>
      <c r="Q103" s="123"/>
      <c r="R103" s="123"/>
      <c r="S103" s="131"/>
      <c r="T103" s="123"/>
      <c r="U103" s="123"/>
      <c r="V103" s="131"/>
      <c r="W103" s="252"/>
      <c r="X103" s="123"/>
      <c r="Y103" s="131"/>
      <c r="Z103" s="123"/>
      <c r="AA103" s="123"/>
      <c r="AB103" s="131"/>
      <c r="AC103" s="123">
        <f t="shared" ref="AC103:AC105" si="143">AC107+AC111+AC115+AC119</f>
        <v>0</v>
      </c>
      <c r="AD103" s="123"/>
      <c r="AE103" s="131"/>
      <c r="AF103" s="123">
        <f t="shared" ref="AF103:AF105" si="144">AF107+AF111+AF115+AF119</f>
        <v>0</v>
      </c>
      <c r="AG103" s="123"/>
      <c r="AH103" s="131"/>
      <c r="AI103" s="270"/>
      <c r="AJ103" s="123"/>
      <c r="AK103" s="131"/>
      <c r="AL103" s="270"/>
      <c r="AM103" s="123"/>
      <c r="AN103" s="131"/>
      <c r="AO103" s="270"/>
      <c r="AP103" s="123"/>
      <c r="AQ103" s="131"/>
      <c r="AR103" s="267"/>
    </row>
    <row r="104" spans="1:44" ht="35.25" customHeight="1">
      <c r="A104" s="312"/>
      <c r="B104" s="313"/>
      <c r="C104" s="313"/>
      <c r="D104" s="150" t="s">
        <v>2</v>
      </c>
      <c r="E104" s="217">
        <f t="shared" si="140"/>
        <v>5018.2860799999999</v>
      </c>
      <c r="F104" s="217">
        <f t="shared" si="141"/>
        <v>0</v>
      </c>
      <c r="G104" s="127">
        <f t="shared" si="142"/>
        <v>0</v>
      </c>
      <c r="H104" s="123"/>
      <c r="I104" s="123"/>
      <c r="J104" s="131"/>
      <c r="K104" s="123"/>
      <c r="L104" s="123"/>
      <c r="M104" s="131"/>
      <c r="N104" s="123"/>
      <c r="O104" s="123"/>
      <c r="P104" s="131"/>
      <c r="Q104" s="123"/>
      <c r="R104" s="123"/>
      <c r="S104" s="131"/>
      <c r="T104" s="123"/>
      <c r="U104" s="123"/>
      <c r="V104" s="131"/>
      <c r="W104" s="252"/>
      <c r="X104" s="123"/>
      <c r="Y104" s="131"/>
      <c r="Z104" s="123"/>
      <c r="AA104" s="123"/>
      <c r="AB104" s="131"/>
      <c r="AC104" s="123">
        <f t="shared" si="143"/>
        <v>4094</v>
      </c>
      <c r="AD104" s="123"/>
      <c r="AE104" s="131"/>
      <c r="AF104" s="123">
        <f t="shared" si="144"/>
        <v>890</v>
      </c>
      <c r="AG104" s="123"/>
      <c r="AH104" s="131"/>
      <c r="AI104" s="270"/>
      <c r="AJ104" s="123"/>
      <c r="AK104" s="131"/>
      <c r="AL104" s="270"/>
      <c r="AM104" s="123"/>
      <c r="AN104" s="131"/>
      <c r="AO104" s="270">
        <v>34.286079999999998</v>
      </c>
      <c r="AP104" s="123"/>
      <c r="AQ104" s="131"/>
      <c r="AR104" s="267"/>
    </row>
    <row r="105" spans="1:44" ht="36" customHeight="1">
      <c r="A105" s="312"/>
      <c r="B105" s="313"/>
      <c r="C105" s="313"/>
      <c r="D105" s="151" t="s">
        <v>43</v>
      </c>
      <c r="E105" s="217">
        <f t="shared" si="140"/>
        <v>620.23761000000002</v>
      </c>
      <c r="F105" s="217">
        <f t="shared" si="141"/>
        <v>0</v>
      </c>
      <c r="G105" s="127">
        <f t="shared" si="142"/>
        <v>0</v>
      </c>
      <c r="H105" s="123"/>
      <c r="I105" s="123"/>
      <c r="J105" s="131"/>
      <c r="K105" s="123"/>
      <c r="L105" s="123"/>
      <c r="M105" s="131"/>
      <c r="N105" s="123"/>
      <c r="O105" s="123"/>
      <c r="P105" s="131"/>
      <c r="Q105" s="123"/>
      <c r="R105" s="123"/>
      <c r="S105" s="131"/>
      <c r="T105" s="123"/>
      <c r="U105" s="123"/>
      <c r="V105" s="131"/>
      <c r="W105" s="252"/>
      <c r="X105" s="123"/>
      <c r="Y105" s="131"/>
      <c r="Z105" s="123"/>
      <c r="AA105" s="123"/>
      <c r="AB105" s="131"/>
      <c r="AC105" s="123">
        <f t="shared" si="143"/>
        <v>506</v>
      </c>
      <c r="AD105" s="123"/>
      <c r="AE105" s="131"/>
      <c r="AF105" s="123">
        <f t="shared" si="144"/>
        <v>110</v>
      </c>
      <c r="AG105" s="123"/>
      <c r="AH105" s="131"/>
      <c r="AI105" s="270"/>
      <c r="AJ105" s="123"/>
      <c r="AK105" s="131"/>
      <c r="AL105" s="270"/>
      <c r="AM105" s="123"/>
      <c r="AN105" s="131"/>
      <c r="AO105" s="270">
        <v>4.2376100000000001</v>
      </c>
      <c r="AP105" s="123"/>
      <c r="AQ105" s="131"/>
      <c r="AR105" s="267"/>
    </row>
    <row r="106" spans="1:44" ht="21.75" customHeight="1">
      <c r="A106" s="312" t="s">
        <v>494</v>
      </c>
      <c r="B106" s="315" t="s">
        <v>489</v>
      </c>
      <c r="C106" s="313" t="s">
        <v>497</v>
      </c>
      <c r="D106" s="132" t="s">
        <v>41</v>
      </c>
      <c r="E106" s="216">
        <f>SUM(E107:E109)</f>
        <v>3000</v>
      </c>
      <c r="F106" s="216">
        <f>SUM(F107:F109)</f>
        <v>0</v>
      </c>
      <c r="G106" s="127">
        <f>F106/E106*100</f>
        <v>0</v>
      </c>
      <c r="H106" s="123"/>
      <c r="I106" s="123"/>
      <c r="J106" s="131"/>
      <c r="K106" s="123"/>
      <c r="L106" s="123"/>
      <c r="M106" s="131"/>
      <c r="N106" s="123"/>
      <c r="O106" s="123"/>
      <c r="P106" s="131"/>
      <c r="Q106" s="123"/>
      <c r="R106" s="123"/>
      <c r="S106" s="131"/>
      <c r="T106" s="123"/>
      <c r="U106" s="123"/>
      <c r="V106" s="131"/>
      <c r="W106" s="252"/>
      <c r="X106" s="123"/>
      <c r="Y106" s="131"/>
      <c r="Z106" s="123"/>
      <c r="AA106" s="123"/>
      <c r="AB106" s="131"/>
      <c r="AC106" s="123">
        <f>AC108+AC109</f>
        <v>3000</v>
      </c>
      <c r="AD106" s="123">
        <f>AD108+AD109</f>
        <v>0</v>
      </c>
      <c r="AE106" s="131"/>
      <c r="AF106" s="123"/>
      <c r="AG106" s="123"/>
      <c r="AH106" s="131"/>
      <c r="AI106" s="270"/>
      <c r="AJ106" s="123"/>
      <c r="AK106" s="131"/>
      <c r="AL106" s="270"/>
      <c r="AM106" s="123"/>
      <c r="AN106" s="131"/>
      <c r="AO106" s="270"/>
      <c r="AP106" s="123"/>
      <c r="AQ106" s="131"/>
      <c r="AR106" s="267"/>
    </row>
    <row r="107" spans="1:44" ht="21.75" customHeight="1">
      <c r="A107" s="312"/>
      <c r="B107" s="315"/>
      <c r="C107" s="313"/>
      <c r="D107" s="150" t="s">
        <v>37</v>
      </c>
      <c r="E107" s="217">
        <f t="shared" ref="E107:E109" si="145">H107+K107+N107+Q107+T107+W107+Z107+AC107+AF107+AI107+AL107+AO107</f>
        <v>0</v>
      </c>
      <c r="F107" s="217">
        <f t="shared" ref="F107:F109" si="146">I107+L107+O107+R107+U107+X107+AA107+AD107+AG107+AJ107+AM107+AP107</f>
        <v>0</v>
      </c>
      <c r="G107" s="127" t="e">
        <f t="shared" ref="G107:G109" si="147">F107/E107*100</f>
        <v>#DIV/0!</v>
      </c>
      <c r="H107" s="123"/>
      <c r="I107" s="123"/>
      <c r="J107" s="131"/>
      <c r="K107" s="123"/>
      <c r="L107" s="123"/>
      <c r="M107" s="131"/>
      <c r="N107" s="123"/>
      <c r="O107" s="123"/>
      <c r="P107" s="131"/>
      <c r="Q107" s="123"/>
      <c r="R107" s="123"/>
      <c r="S107" s="131"/>
      <c r="T107" s="123"/>
      <c r="U107" s="123"/>
      <c r="V107" s="131"/>
      <c r="W107" s="252"/>
      <c r="X107" s="123"/>
      <c r="Y107" s="131"/>
      <c r="Z107" s="123"/>
      <c r="AA107" s="123"/>
      <c r="AB107" s="131"/>
      <c r="AC107" s="123"/>
      <c r="AD107" s="123"/>
      <c r="AE107" s="131"/>
      <c r="AF107" s="123"/>
      <c r="AG107" s="123"/>
      <c r="AH107" s="131"/>
      <c r="AI107" s="270"/>
      <c r="AJ107" s="123"/>
      <c r="AK107" s="131"/>
      <c r="AL107" s="270"/>
      <c r="AM107" s="123"/>
      <c r="AN107" s="131"/>
      <c r="AO107" s="270"/>
      <c r="AP107" s="123"/>
      <c r="AQ107" s="131"/>
      <c r="AR107" s="267"/>
    </row>
    <row r="108" spans="1:44" ht="38.25" customHeight="1">
      <c r="A108" s="312"/>
      <c r="B108" s="315"/>
      <c r="C108" s="313"/>
      <c r="D108" s="150" t="s">
        <v>2</v>
      </c>
      <c r="E108" s="217">
        <f t="shared" si="145"/>
        <v>2670</v>
      </c>
      <c r="F108" s="217">
        <f t="shared" si="146"/>
        <v>0</v>
      </c>
      <c r="G108" s="127">
        <f t="shared" si="147"/>
        <v>0</v>
      </c>
      <c r="H108" s="123"/>
      <c r="I108" s="123"/>
      <c r="J108" s="131"/>
      <c r="K108" s="123"/>
      <c r="L108" s="123"/>
      <c r="M108" s="131"/>
      <c r="N108" s="123"/>
      <c r="O108" s="123"/>
      <c r="P108" s="131"/>
      <c r="Q108" s="123"/>
      <c r="R108" s="123"/>
      <c r="S108" s="131"/>
      <c r="T108" s="123"/>
      <c r="U108" s="123"/>
      <c r="V108" s="131"/>
      <c r="W108" s="252"/>
      <c r="X108" s="123"/>
      <c r="Y108" s="131"/>
      <c r="Z108" s="123"/>
      <c r="AA108" s="123"/>
      <c r="AB108" s="131"/>
      <c r="AC108" s="123">
        <v>2670</v>
      </c>
      <c r="AD108" s="123"/>
      <c r="AE108" s="131"/>
      <c r="AF108" s="123"/>
      <c r="AG108" s="123"/>
      <c r="AH108" s="131"/>
      <c r="AI108" s="270"/>
      <c r="AJ108" s="123"/>
      <c r="AK108" s="131"/>
      <c r="AL108" s="270"/>
      <c r="AM108" s="123"/>
      <c r="AN108" s="131"/>
      <c r="AO108" s="270"/>
      <c r="AP108" s="123"/>
      <c r="AQ108" s="131"/>
      <c r="AR108" s="267"/>
    </row>
    <row r="109" spans="1:44" ht="31.5" customHeight="1">
      <c r="A109" s="312"/>
      <c r="B109" s="315"/>
      <c r="C109" s="313"/>
      <c r="D109" s="151" t="s">
        <v>43</v>
      </c>
      <c r="E109" s="217">
        <f t="shared" si="145"/>
        <v>330</v>
      </c>
      <c r="F109" s="217">
        <f t="shared" si="146"/>
        <v>0</v>
      </c>
      <c r="G109" s="127">
        <f t="shared" si="147"/>
        <v>0</v>
      </c>
      <c r="H109" s="123"/>
      <c r="I109" s="123"/>
      <c r="J109" s="131"/>
      <c r="K109" s="123"/>
      <c r="L109" s="123"/>
      <c r="M109" s="131"/>
      <c r="N109" s="123"/>
      <c r="O109" s="123"/>
      <c r="P109" s="131"/>
      <c r="Q109" s="123"/>
      <c r="R109" s="123"/>
      <c r="S109" s="131"/>
      <c r="T109" s="123"/>
      <c r="U109" s="123"/>
      <c r="V109" s="131"/>
      <c r="W109" s="252"/>
      <c r="X109" s="123"/>
      <c r="Y109" s="131"/>
      <c r="Z109" s="123"/>
      <c r="AA109" s="123"/>
      <c r="AB109" s="131"/>
      <c r="AC109" s="123">
        <v>330</v>
      </c>
      <c r="AD109" s="123"/>
      <c r="AE109" s="131"/>
      <c r="AF109" s="123"/>
      <c r="AG109" s="123"/>
      <c r="AH109" s="131"/>
      <c r="AI109" s="270"/>
      <c r="AJ109" s="123"/>
      <c r="AK109" s="131"/>
      <c r="AL109" s="270"/>
      <c r="AM109" s="123"/>
      <c r="AN109" s="131"/>
      <c r="AO109" s="270"/>
      <c r="AP109" s="123"/>
      <c r="AQ109" s="131"/>
      <c r="AR109" s="267"/>
    </row>
    <row r="110" spans="1:44" ht="21.75" customHeight="1">
      <c r="A110" s="312" t="s">
        <v>493</v>
      </c>
      <c r="B110" s="317" t="s">
        <v>490</v>
      </c>
      <c r="C110" s="313" t="s">
        <v>497</v>
      </c>
      <c r="D110" s="132" t="s">
        <v>41</v>
      </c>
      <c r="E110" s="216">
        <f>SUM(E111:E113)</f>
        <v>1000</v>
      </c>
      <c r="F110" s="216">
        <f>SUM(F111:F113)</f>
        <v>0</v>
      </c>
      <c r="G110" s="127">
        <f>F110/E110*100</f>
        <v>0</v>
      </c>
      <c r="H110" s="123"/>
      <c r="I110" s="123"/>
      <c r="J110" s="131"/>
      <c r="K110" s="123"/>
      <c r="L110" s="123"/>
      <c r="M110" s="131"/>
      <c r="N110" s="123"/>
      <c r="O110" s="123"/>
      <c r="P110" s="131"/>
      <c r="Q110" s="123"/>
      <c r="R110" s="123"/>
      <c r="S110" s="131"/>
      <c r="T110" s="123"/>
      <c r="U110" s="123"/>
      <c r="V110" s="131"/>
      <c r="W110" s="252"/>
      <c r="X110" s="123"/>
      <c r="Y110" s="131"/>
      <c r="Z110" s="123"/>
      <c r="AA110" s="123"/>
      <c r="AB110" s="131"/>
      <c r="AC110" s="123">
        <f>AC112+AC113</f>
        <v>1000</v>
      </c>
      <c r="AD110" s="123">
        <f>AD112+AD113</f>
        <v>0</v>
      </c>
      <c r="AE110" s="131"/>
      <c r="AF110" s="123"/>
      <c r="AG110" s="123"/>
      <c r="AH110" s="131"/>
      <c r="AI110" s="270"/>
      <c r="AJ110" s="123"/>
      <c r="AK110" s="131"/>
      <c r="AL110" s="270"/>
      <c r="AM110" s="123"/>
      <c r="AN110" s="131"/>
      <c r="AO110" s="270"/>
      <c r="AP110" s="123"/>
      <c r="AQ110" s="131"/>
      <c r="AR110" s="267"/>
    </row>
    <row r="111" spans="1:44" ht="21.75" customHeight="1">
      <c r="A111" s="312"/>
      <c r="B111" s="317"/>
      <c r="C111" s="313"/>
      <c r="D111" s="150" t="s">
        <v>37</v>
      </c>
      <c r="E111" s="217">
        <f t="shared" ref="E111:E113" si="148">H111+K111+N111+Q111+T111+W111+Z111+AC111+AF111+AI111+AL111+AO111</f>
        <v>0</v>
      </c>
      <c r="F111" s="217">
        <f t="shared" ref="F111:F113" si="149">I111+L111+O111+R111+U111+X111+AA111+AD111+AG111+AJ111+AM111+AP111</f>
        <v>0</v>
      </c>
      <c r="G111" s="127" t="e">
        <f t="shared" ref="G111:G113" si="150">F111/E111*100</f>
        <v>#DIV/0!</v>
      </c>
      <c r="H111" s="123"/>
      <c r="I111" s="123"/>
      <c r="J111" s="131"/>
      <c r="K111" s="123"/>
      <c r="L111" s="123"/>
      <c r="M111" s="131"/>
      <c r="N111" s="123"/>
      <c r="O111" s="123"/>
      <c r="P111" s="131"/>
      <c r="Q111" s="123"/>
      <c r="R111" s="123"/>
      <c r="S111" s="131"/>
      <c r="T111" s="123"/>
      <c r="U111" s="123"/>
      <c r="V111" s="131"/>
      <c r="W111" s="252"/>
      <c r="X111" s="123"/>
      <c r="Y111" s="131"/>
      <c r="Z111" s="123"/>
      <c r="AA111" s="123"/>
      <c r="AB111" s="131"/>
      <c r="AC111" s="123"/>
      <c r="AD111" s="123"/>
      <c r="AE111" s="131"/>
      <c r="AF111" s="123"/>
      <c r="AG111" s="123"/>
      <c r="AH111" s="131"/>
      <c r="AI111" s="270"/>
      <c r="AJ111" s="123"/>
      <c r="AK111" s="131"/>
      <c r="AL111" s="270"/>
      <c r="AM111" s="123"/>
      <c r="AN111" s="131"/>
      <c r="AO111" s="270"/>
      <c r="AP111" s="123"/>
      <c r="AQ111" s="131"/>
      <c r="AR111" s="267"/>
    </row>
    <row r="112" spans="1:44" ht="21.75" customHeight="1">
      <c r="A112" s="312"/>
      <c r="B112" s="317"/>
      <c r="C112" s="313"/>
      <c r="D112" s="150" t="s">
        <v>2</v>
      </c>
      <c r="E112" s="217">
        <f t="shared" si="148"/>
        <v>890</v>
      </c>
      <c r="F112" s="217">
        <f t="shared" si="149"/>
        <v>0</v>
      </c>
      <c r="G112" s="127">
        <f t="shared" si="150"/>
        <v>0</v>
      </c>
      <c r="H112" s="123"/>
      <c r="I112" s="123"/>
      <c r="J112" s="131"/>
      <c r="K112" s="123"/>
      <c r="L112" s="123"/>
      <c r="M112" s="131"/>
      <c r="N112" s="123"/>
      <c r="O112" s="123"/>
      <c r="P112" s="131"/>
      <c r="Q112" s="123"/>
      <c r="R112" s="123"/>
      <c r="S112" s="131"/>
      <c r="T112" s="123"/>
      <c r="U112" s="123"/>
      <c r="V112" s="131"/>
      <c r="W112" s="252"/>
      <c r="X112" s="123"/>
      <c r="Y112" s="131"/>
      <c r="Z112" s="123"/>
      <c r="AA112" s="123"/>
      <c r="AB112" s="131"/>
      <c r="AC112" s="123">
        <v>890</v>
      </c>
      <c r="AD112" s="123"/>
      <c r="AE112" s="131"/>
      <c r="AF112" s="123"/>
      <c r="AG112" s="123"/>
      <c r="AH112" s="131"/>
      <c r="AI112" s="270"/>
      <c r="AJ112" s="123"/>
      <c r="AK112" s="131"/>
      <c r="AL112" s="270"/>
      <c r="AM112" s="123"/>
      <c r="AN112" s="131"/>
      <c r="AO112" s="270"/>
      <c r="AP112" s="123"/>
      <c r="AQ112" s="131"/>
      <c r="AR112" s="267"/>
    </row>
    <row r="113" spans="1:44" ht="21.75" customHeight="1">
      <c r="A113" s="312"/>
      <c r="B113" s="317"/>
      <c r="C113" s="313"/>
      <c r="D113" s="151" t="s">
        <v>43</v>
      </c>
      <c r="E113" s="217">
        <f t="shared" si="148"/>
        <v>110</v>
      </c>
      <c r="F113" s="217">
        <f t="shared" si="149"/>
        <v>0</v>
      </c>
      <c r="G113" s="127">
        <f t="shared" si="150"/>
        <v>0</v>
      </c>
      <c r="H113" s="123"/>
      <c r="I113" s="123"/>
      <c r="J113" s="131"/>
      <c r="K113" s="123"/>
      <c r="L113" s="123"/>
      <c r="M113" s="131"/>
      <c r="N113" s="123"/>
      <c r="O113" s="123"/>
      <c r="P113" s="131"/>
      <c r="Q113" s="123"/>
      <c r="R113" s="123"/>
      <c r="S113" s="131"/>
      <c r="T113" s="123"/>
      <c r="U113" s="123"/>
      <c r="V113" s="131"/>
      <c r="W113" s="252"/>
      <c r="X113" s="123"/>
      <c r="Y113" s="131"/>
      <c r="Z113" s="123"/>
      <c r="AA113" s="123"/>
      <c r="AB113" s="131"/>
      <c r="AC113" s="123">
        <v>110</v>
      </c>
      <c r="AD113" s="123"/>
      <c r="AE113" s="131"/>
      <c r="AF113" s="123"/>
      <c r="AG113" s="123"/>
      <c r="AH113" s="131"/>
      <c r="AI113" s="270"/>
      <c r="AJ113" s="123"/>
      <c r="AK113" s="131"/>
      <c r="AL113" s="270"/>
      <c r="AM113" s="123"/>
      <c r="AN113" s="131"/>
      <c r="AO113" s="270"/>
      <c r="AP113" s="123"/>
      <c r="AQ113" s="131"/>
      <c r="AR113" s="267"/>
    </row>
    <row r="114" spans="1:44" ht="21.75" customHeight="1">
      <c r="A114" s="312" t="s">
        <v>495</v>
      </c>
      <c r="B114" s="316" t="s">
        <v>491</v>
      </c>
      <c r="C114" s="313" t="s">
        <v>497</v>
      </c>
      <c r="D114" s="132" t="s">
        <v>41</v>
      </c>
      <c r="E114" s="216">
        <f>SUM(E115:E117)</f>
        <v>600</v>
      </c>
      <c r="F114" s="216">
        <f>SUM(F115:F117)</f>
        <v>0</v>
      </c>
      <c r="G114" s="127">
        <f>F114/E114*100</f>
        <v>0</v>
      </c>
      <c r="H114" s="123"/>
      <c r="I114" s="123"/>
      <c r="J114" s="131"/>
      <c r="K114" s="123"/>
      <c r="L114" s="123"/>
      <c r="M114" s="131"/>
      <c r="N114" s="123"/>
      <c r="O114" s="123"/>
      <c r="P114" s="131"/>
      <c r="Q114" s="123"/>
      <c r="R114" s="123"/>
      <c r="S114" s="131"/>
      <c r="T114" s="123"/>
      <c r="U114" s="123"/>
      <c r="V114" s="131"/>
      <c r="W114" s="252"/>
      <c r="X114" s="123"/>
      <c r="Y114" s="131"/>
      <c r="Z114" s="123"/>
      <c r="AA114" s="123"/>
      <c r="AB114" s="131"/>
      <c r="AC114" s="123">
        <f>AC116+AC117</f>
        <v>600</v>
      </c>
      <c r="AD114" s="123">
        <f>AD116+AD117</f>
        <v>0</v>
      </c>
      <c r="AE114" s="131"/>
      <c r="AF114" s="123"/>
      <c r="AG114" s="123"/>
      <c r="AH114" s="131"/>
      <c r="AI114" s="270"/>
      <c r="AJ114" s="123"/>
      <c r="AK114" s="131"/>
      <c r="AL114" s="270"/>
      <c r="AM114" s="123"/>
      <c r="AN114" s="131"/>
      <c r="AO114" s="270"/>
      <c r="AP114" s="123"/>
      <c r="AQ114" s="131"/>
      <c r="AR114" s="267"/>
    </row>
    <row r="115" spans="1:44" ht="21.75" customHeight="1">
      <c r="A115" s="312"/>
      <c r="B115" s="316"/>
      <c r="C115" s="313"/>
      <c r="D115" s="150" t="s">
        <v>37</v>
      </c>
      <c r="E115" s="217">
        <f t="shared" ref="E115:E117" si="151">H115+K115+N115+Q115+T115+W115+Z115+AC115+AF115+AI115+AL115+AO115</f>
        <v>0</v>
      </c>
      <c r="F115" s="217">
        <f t="shared" ref="F115:F117" si="152">I115+L115+O115+R115+U115+X115+AA115+AD115+AG115+AJ115+AM115+AP115</f>
        <v>0</v>
      </c>
      <c r="G115" s="127" t="e">
        <f t="shared" ref="G115:G117" si="153">F115/E115*100</f>
        <v>#DIV/0!</v>
      </c>
      <c r="H115" s="123"/>
      <c r="I115" s="123"/>
      <c r="J115" s="131"/>
      <c r="K115" s="123"/>
      <c r="L115" s="123"/>
      <c r="M115" s="131"/>
      <c r="N115" s="123"/>
      <c r="O115" s="123"/>
      <c r="P115" s="131"/>
      <c r="Q115" s="123"/>
      <c r="R115" s="123"/>
      <c r="S115" s="131"/>
      <c r="T115" s="123"/>
      <c r="U115" s="123"/>
      <c r="V115" s="131"/>
      <c r="W115" s="252"/>
      <c r="X115" s="123"/>
      <c r="Y115" s="131"/>
      <c r="Z115" s="123"/>
      <c r="AA115" s="123"/>
      <c r="AB115" s="131"/>
      <c r="AC115" s="123"/>
      <c r="AD115" s="123"/>
      <c r="AE115" s="131"/>
      <c r="AF115" s="123"/>
      <c r="AG115" s="123"/>
      <c r="AH115" s="131"/>
      <c r="AI115" s="270"/>
      <c r="AJ115" s="123"/>
      <c r="AK115" s="131"/>
      <c r="AL115" s="270"/>
      <c r="AM115" s="123"/>
      <c r="AN115" s="131"/>
      <c r="AO115" s="270"/>
      <c r="AP115" s="123"/>
      <c r="AQ115" s="131"/>
      <c r="AR115" s="267"/>
    </row>
    <row r="116" spans="1:44" ht="21.75" customHeight="1">
      <c r="A116" s="312"/>
      <c r="B116" s="316"/>
      <c r="C116" s="313"/>
      <c r="D116" s="150" t="s">
        <v>2</v>
      </c>
      <c r="E116" s="217">
        <f t="shared" si="151"/>
        <v>534</v>
      </c>
      <c r="F116" s="217">
        <f t="shared" si="152"/>
        <v>0</v>
      </c>
      <c r="G116" s="127">
        <f t="shared" si="153"/>
        <v>0</v>
      </c>
      <c r="H116" s="123"/>
      <c r="I116" s="123"/>
      <c r="J116" s="131"/>
      <c r="K116" s="123"/>
      <c r="L116" s="123"/>
      <c r="M116" s="131"/>
      <c r="N116" s="123"/>
      <c r="O116" s="123"/>
      <c r="P116" s="131"/>
      <c r="Q116" s="123"/>
      <c r="R116" s="123"/>
      <c r="S116" s="131"/>
      <c r="T116" s="123"/>
      <c r="U116" s="123"/>
      <c r="V116" s="131"/>
      <c r="W116" s="252"/>
      <c r="X116" s="123"/>
      <c r="Y116" s="131"/>
      <c r="Z116" s="123"/>
      <c r="AA116" s="123"/>
      <c r="AB116" s="131"/>
      <c r="AC116" s="123">
        <v>534</v>
      </c>
      <c r="AD116" s="123"/>
      <c r="AE116" s="131"/>
      <c r="AF116" s="123"/>
      <c r="AG116" s="123"/>
      <c r="AH116" s="131"/>
      <c r="AI116" s="270"/>
      <c r="AJ116" s="123"/>
      <c r="AK116" s="131"/>
      <c r="AL116" s="270"/>
      <c r="AM116" s="123"/>
      <c r="AN116" s="131"/>
      <c r="AO116" s="270"/>
      <c r="AP116" s="123"/>
      <c r="AQ116" s="131"/>
      <c r="AR116" s="267"/>
    </row>
    <row r="117" spans="1:44" ht="21.75" customHeight="1">
      <c r="A117" s="312"/>
      <c r="B117" s="316"/>
      <c r="C117" s="313"/>
      <c r="D117" s="151" t="s">
        <v>43</v>
      </c>
      <c r="E117" s="217">
        <f t="shared" si="151"/>
        <v>66</v>
      </c>
      <c r="F117" s="217">
        <f t="shared" si="152"/>
        <v>0</v>
      </c>
      <c r="G117" s="127">
        <f t="shared" si="153"/>
        <v>0</v>
      </c>
      <c r="H117" s="123"/>
      <c r="I117" s="123"/>
      <c r="J117" s="131"/>
      <c r="K117" s="123"/>
      <c r="L117" s="123"/>
      <c r="M117" s="131"/>
      <c r="N117" s="123"/>
      <c r="O117" s="123"/>
      <c r="P117" s="131"/>
      <c r="Q117" s="123"/>
      <c r="R117" s="123"/>
      <c r="S117" s="131"/>
      <c r="T117" s="123"/>
      <c r="U117" s="123"/>
      <c r="V117" s="131"/>
      <c r="W117" s="252"/>
      <c r="X117" s="123"/>
      <c r="Y117" s="131"/>
      <c r="Z117" s="123"/>
      <c r="AA117" s="123"/>
      <c r="AB117" s="131"/>
      <c r="AC117" s="123">
        <v>66</v>
      </c>
      <c r="AD117" s="123"/>
      <c r="AE117" s="131"/>
      <c r="AF117" s="123"/>
      <c r="AG117" s="123"/>
      <c r="AH117" s="131"/>
      <c r="AI117" s="270"/>
      <c r="AJ117" s="123"/>
      <c r="AK117" s="131"/>
      <c r="AL117" s="270"/>
      <c r="AM117" s="123"/>
      <c r="AN117" s="131"/>
      <c r="AO117" s="270"/>
      <c r="AP117" s="123"/>
      <c r="AQ117" s="131"/>
      <c r="AR117" s="267"/>
    </row>
    <row r="118" spans="1:44" ht="21.75" customHeight="1">
      <c r="A118" s="318" t="s">
        <v>496</v>
      </c>
      <c r="B118" s="316" t="s">
        <v>492</v>
      </c>
      <c r="C118" s="313" t="s">
        <v>497</v>
      </c>
      <c r="D118" s="132" t="s">
        <v>41</v>
      </c>
      <c r="E118" s="216">
        <f>SUM(E119:E121)</f>
        <v>1000</v>
      </c>
      <c r="F118" s="216">
        <f>SUM(F119:F121)</f>
        <v>0</v>
      </c>
      <c r="G118" s="127">
        <f>F118/E118*100</f>
        <v>0</v>
      </c>
      <c r="H118" s="123"/>
      <c r="I118" s="123"/>
      <c r="J118" s="131"/>
      <c r="K118" s="123"/>
      <c r="L118" s="123"/>
      <c r="M118" s="131"/>
      <c r="N118" s="123"/>
      <c r="O118" s="123"/>
      <c r="P118" s="131"/>
      <c r="Q118" s="123"/>
      <c r="R118" s="123"/>
      <c r="S118" s="131"/>
      <c r="T118" s="123"/>
      <c r="U118" s="123"/>
      <c r="V118" s="131"/>
      <c r="W118" s="252"/>
      <c r="X118" s="123"/>
      <c r="Y118" s="131"/>
      <c r="Z118" s="123"/>
      <c r="AA118" s="123"/>
      <c r="AB118" s="131"/>
      <c r="AC118" s="123"/>
      <c r="AD118" s="123"/>
      <c r="AE118" s="131"/>
      <c r="AF118" s="123">
        <f>AF120+AF121</f>
        <v>1000</v>
      </c>
      <c r="AG118" s="123">
        <f>AG120+AG121</f>
        <v>0</v>
      </c>
      <c r="AH118" s="131"/>
      <c r="AI118" s="270"/>
      <c r="AJ118" s="123"/>
      <c r="AK118" s="131"/>
      <c r="AL118" s="270"/>
      <c r="AM118" s="123"/>
      <c r="AN118" s="131"/>
      <c r="AO118" s="270"/>
      <c r="AP118" s="123"/>
      <c r="AQ118" s="131"/>
      <c r="AR118" s="267"/>
    </row>
    <row r="119" spans="1:44" ht="21.75" customHeight="1">
      <c r="A119" s="319"/>
      <c r="B119" s="316"/>
      <c r="C119" s="313"/>
      <c r="D119" s="150" t="s">
        <v>37</v>
      </c>
      <c r="E119" s="217">
        <f t="shared" ref="E119:E121" si="154">H119+K119+N119+Q119+T119+W119+Z119+AC119+AF119+AI119+AL119+AO119</f>
        <v>0</v>
      </c>
      <c r="F119" s="217">
        <f t="shared" ref="F119:F121" si="155">I119+L119+O119+R119+U119+X119+AA119+AD119+AG119+AJ119+AM119+AP119</f>
        <v>0</v>
      </c>
      <c r="G119" s="127" t="e">
        <f t="shared" ref="G119:G121" si="156">F119/E119*100</f>
        <v>#DIV/0!</v>
      </c>
      <c r="H119" s="123"/>
      <c r="I119" s="123"/>
      <c r="J119" s="131"/>
      <c r="K119" s="123"/>
      <c r="L119" s="123"/>
      <c r="M119" s="131"/>
      <c r="N119" s="123"/>
      <c r="O119" s="123"/>
      <c r="P119" s="131"/>
      <c r="Q119" s="123"/>
      <c r="R119" s="123"/>
      <c r="S119" s="131"/>
      <c r="T119" s="123"/>
      <c r="U119" s="123"/>
      <c r="V119" s="131"/>
      <c r="W119" s="252"/>
      <c r="X119" s="123"/>
      <c r="Y119" s="131"/>
      <c r="Z119" s="123"/>
      <c r="AA119" s="123"/>
      <c r="AB119" s="131"/>
      <c r="AC119" s="123"/>
      <c r="AD119" s="123"/>
      <c r="AE119" s="131"/>
      <c r="AF119" s="123"/>
      <c r="AG119" s="123"/>
      <c r="AH119" s="131"/>
      <c r="AI119" s="270"/>
      <c r="AJ119" s="123"/>
      <c r="AK119" s="131"/>
      <c r="AL119" s="270"/>
      <c r="AM119" s="123"/>
      <c r="AN119" s="131"/>
      <c r="AO119" s="270"/>
      <c r="AP119" s="123"/>
      <c r="AQ119" s="131"/>
      <c r="AR119" s="267"/>
    </row>
    <row r="120" spans="1:44" ht="21.75" customHeight="1">
      <c r="A120" s="319"/>
      <c r="B120" s="316"/>
      <c r="C120" s="313"/>
      <c r="D120" s="150" t="s">
        <v>2</v>
      </c>
      <c r="E120" s="217">
        <f t="shared" si="154"/>
        <v>890</v>
      </c>
      <c r="F120" s="217">
        <f t="shared" si="155"/>
        <v>0</v>
      </c>
      <c r="G120" s="127">
        <f t="shared" si="156"/>
        <v>0</v>
      </c>
      <c r="H120" s="123"/>
      <c r="I120" s="123"/>
      <c r="J120" s="131"/>
      <c r="K120" s="123"/>
      <c r="L120" s="123"/>
      <c r="M120" s="131"/>
      <c r="N120" s="123"/>
      <c r="O120" s="123"/>
      <c r="P120" s="131"/>
      <c r="Q120" s="123"/>
      <c r="R120" s="123"/>
      <c r="S120" s="131"/>
      <c r="T120" s="123"/>
      <c r="U120" s="123"/>
      <c r="V120" s="131"/>
      <c r="W120" s="252"/>
      <c r="X120" s="123"/>
      <c r="Y120" s="131"/>
      <c r="Z120" s="123"/>
      <c r="AA120" s="123"/>
      <c r="AB120" s="131"/>
      <c r="AC120" s="123"/>
      <c r="AD120" s="123"/>
      <c r="AE120" s="131"/>
      <c r="AF120" s="123">
        <v>890</v>
      </c>
      <c r="AG120" s="123"/>
      <c r="AH120" s="131"/>
      <c r="AI120" s="270"/>
      <c r="AJ120" s="123"/>
      <c r="AK120" s="131"/>
      <c r="AL120" s="270"/>
      <c r="AM120" s="123"/>
      <c r="AN120" s="131"/>
      <c r="AO120" s="270"/>
      <c r="AP120" s="123"/>
      <c r="AQ120" s="131"/>
      <c r="AR120" s="267"/>
    </row>
    <row r="121" spans="1:44" ht="21.75" customHeight="1">
      <c r="A121" s="320"/>
      <c r="B121" s="316"/>
      <c r="C121" s="313"/>
      <c r="D121" s="151" t="s">
        <v>43</v>
      </c>
      <c r="E121" s="217">
        <f t="shared" si="154"/>
        <v>110</v>
      </c>
      <c r="F121" s="217">
        <f t="shared" si="155"/>
        <v>0</v>
      </c>
      <c r="G121" s="127">
        <f t="shared" si="156"/>
        <v>0</v>
      </c>
      <c r="H121" s="123"/>
      <c r="I121" s="123"/>
      <c r="J121" s="131"/>
      <c r="K121" s="123"/>
      <c r="L121" s="123"/>
      <c r="M121" s="131"/>
      <c r="N121" s="123"/>
      <c r="O121" s="123"/>
      <c r="P121" s="131"/>
      <c r="Q121" s="123"/>
      <c r="R121" s="123"/>
      <c r="S121" s="131"/>
      <c r="T121" s="123"/>
      <c r="U121" s="123"/>
      <c r="V121" s="131"/>
      <c r="W121" s="252"/>
      <c r="X121" s="123"/>
      <c r="Y121" s="131"/>
      <c r="Z121" s="123"/>
      <c r="AA121" s="123"/>
      <c r="AB121" s="131"/>
      <c r="AC121" s="123"/>
      <c r="AD121" s="123"/>
      <c r="AE121" s="131"/>
      <c r="AF121" s="123">
        <v>110</v>
      </c>
      <c r="AG121" s="123"/>
      <c r="AH121" s="131"/>
      <c r="AI121" s="270"/>
      <c r="AJ121" s="123"/>
      <c r="AK121" s="131"/>
      <c r="AL121" s="270"/>
      <c r="AM121" s="123"/>
      <c r="AN121" s="131"/>
      <c r="AO121" s="270"/>
      <c r="AP121" s="123"/>
      <c r="AQ121" s="131"/>
      <c r="AR121" s="267"/>
    </row>
    <row r="122" spans="1:44" ht="21" customHeight="1">
      <c r="A122" s="321"/>
      <c r="B122" s="326" t="s">
        <v>269</v>
      </c>
      <c r="C122" s="327"/>
      <c r="D122" s="132" t="s">
        <v>41</v>
      </c>
      <c r="E122" s="216">
        <f>SUM(E123:E125)</f>
        <v>160598.71976000001</v>
      </c>
      <c r="F122" s="216">
        <f>SUM(F123:F125)</f>
        <v>0</v>
      </c>
      <c r="G122" s="127">
        <f>F122/E122*100</f>
        <v>0</v>
      </c>
      <c r="H122" s="127">
        <f>SUM(H123:H125)</f>
        <v>0</v>
      </c>
      <c r="I122" s="127">
        <f t="shared" ref="I122:AQ122" si="157">SUM(I123:I125)</f>
        <v>0</v>
      </c>
      <c r="J122" s="127">
        <f t="shared" si="157"/>
        <v>0</v>
      </c>
      <c r="K122" s="127">
        <f t="shared" si="157"/>
        <v>0</v>
      </c>
      <c r="L122" s="127">
        <f t="shared" si="157"/>
        <v>0</v>
      </c>
      <c r="M122" s="127">
        <f t="shared" si="157"/>
        <v>0</v>
      </c>
      <c r="N122" s="127">
        <f t="shared" si="157"/>
        <v>0</v>
      </c>
      <c r="O122" s="127">
        <f t="shared" si="157"/>
        <v>0</v>
      </c>
      <c r="P122" s="127">
        <f t="shared" si="157"/>
        <v>0</v>
      </c>
      <c r="Q122" s="127">
        <f t="shared" si="157"/>
        <v>0</v>
      </c>
      <c r="R122" s="127">
        <f t="shared" si="157"/>
        <v>0</v>
      </c>
      <c r="S122" s="127">
        <f t="shared" si="157"/>
        <v>0</v>
      </c>
      <c r="T122" s="127">
        <f t="shared" si="157"/>
        <v>0</v>
      </c>
      <c r="U122" s="127">
        <f t="shared" si="157"/>
        <v>0</v>
      </c>
      <c r="V122" s="127">
        <f t="shared" si="157"/>
        <v>0</v>
      </c>
      <c r="W122" s="127">
        <f t="shared" si="157"/>
        <v>35547.75</v>
      </c>
      <c r="X122" s="127">
        <f t="shared" si="157"/>
        <v>0</v>
      </c>
      <c r="Y122" s="127">
        <f t="shared" si="157"/>
        <v>0</v>
      </c>
      <c r="Z122" s="127">
        <f t="shared" si="157"/>
        <v>0</v>
      </c>
      <c r="AA122" s="127">
        <f t="shared" si="157"/>
        <v>0</v>
      </c>
      <c r="AB122" s="127">
        <f t="shared" si="157"/>
        <v>0</v>
      </c>
      <c r="AC122" s="127">
        <f t="shared" si="157"/>
        <v>4600</v>
      </c>
      <c r="AD122" s="127">
        <f t="shared" si="157"/>
        <v>0</v>
      </c>
      <c r="AE122" s="127">
        <f t="shared" si="157"/>
        <v>0</v>
      </c>
      <c r="AF122" s="127">
        <f t="shared" si="157"/>
        <v>1000</v>
      </c>
      <c r="AG122" s="127">
        <f t="shared" si="157"/>
        <v>0</v>
      </c>
      <c r="AH122" s="127">
        <f t="shared" si="157"/>
        <v>0</v>
      </c>
      <c r="AI122" s="127">
        <f t="shared" si="157"/>
        <v>44340.225359999997</v>
      </c>
      <c r="AJ122" s="127">
        <f t="shared" si="157"/>
        <v>0</v>
      </c>
      <c r="AK122" s="127">
        <f t="shared" si="157"/>
        <v>0</v>
      </c>
      <c r="AL122" s="127">
        <f t="shared" si="157"/>
        <v>44340.225359999997</v>
      </c>
      <c r="AM122" s="127">
        <f t="shared" si="157"/>
        <v>0</v>
      </c>
      <c r="AN122" s="127">
        <f t="shared" si="157"/>
        <v>0</v>
      </c>
      <c r="AO122" s="127">
        <f t="shared" si="157"/>
        <v>30770.519040000003</v>
      </c>
      <c r="AP122" s="127">
        <f t="shared" si="157"/>
        <v>0</v>
      </c>
      <c r="AQ122" s="127">
        <f t="shared" si="157"/>
        <v>0</v>
      </c>
      <c r="AR122" s="332"/>
    </row>
    <row r="123" spans="1:44" ht="31.5">
      <c r="A123" s="322"/>
      <c r="B123" s="328"/>
      <c r="C123" s="329"/>
      <c r="D123" s="150" t="s">
        <v>37</v>
      </c>
      <c r="E123" s="217">
        <f t="shared" ref="E123:F123" si="158">H123+K123+N123+Q123+T123+W123+Z123+AC123+AF123+AI123+AL123+AO123</f>
        <v>0</v>
      </c>
      <c r="F123" s="217">
        <f t="shared" si="158"/>
        <v>0</v>
      </c>
      <c r="G123" s="127" t="e">
        <f t="shared" ref="G123:G125" si="159">F123/E123*100</f>
        <v>#DIV/0!</v>
      </c>
      <c r="H123" s="123">
        <f t="shared" ref="H123:AQ123" si="160">H87+H95+H83</f>
        <v>0</v>
      </c>
      <c r="I123" s="123">
        <f t="shared" si="160"/>
        <v>0</v>
      </c>
      <c r="J123" s="123">
        <f t="shared" si="160"/>
        <v>0</v>
      </c>
      <c r="K123" s="123">
        <f t="shared" si="160"/>
        <v>0</v>
      </c>
      <c r="L123" s="123">
        <f t="shared" si="160"/>
        <v>0</v>
      </c>
      <c r="M123" s="123">
        <f t="shared" si="160"/>
        <v>0</v>
      </c>
      <c r="N123" s="123">
        <f t="shared" si="160"/>
        <v>0</v>
      </c>
      <c r="O123" s="123">
        <f t="shared" si="160"/>
        <v>0</v>
      </c>
      <c r="P123" s="123">
        <f t="shared" si="160"/>
        <v>0</v>
      </c>
      <c r="Q123" s="123">
        <f t="shared" si="160"/>
        <v>0</v>
      </c>
      <c r="R123" s="123">
        <f t="shared" si="160"/>
        <v>0</v>
      </c>
      <c r="S123" s="123">
        <f t="shared" si="160"/>
        <v>0</v>
      </c>
      <c r="T123" s="123">
        <f t="shared" si="160"/>
        <v>0</v>
      </c>
      <c r="U123" s="123">
        <f t="shared" si="160"/>
        <v>0</v>
      </c>
      <c r="V123" s="123">
        <f t="shared" si="160"/>
        <v>0</v>
      </c>
      <c r="W123" s="123">
        <f t="shared" si="160"/>
        <v>0</v>
      </c>
      <c r="X123" s="123">
        <f t="shared" si="160"/>
        <v>0</v>
      </c>
      <c r="Y123" s="123">
        <f t="shared" si="160"/>
        <v>0</v>
      </c>
      <c r="Z123" s="123">
        <f t="shared" si="160"/>
        <v>0</v>
      </c>
      <c r="AA123" s="123">
        <f t="shared" si="160"/>
        <v>0</v>
      </c>
      <c r="AB123" s="123">
        <f t="shared" si="160"/>
        <v>0</v>
      </c>
      <c r="AC123" s="123">
        <f t="shared" si="160"/>
        <v>0</v>
      </c>
      <c r="AD123" s="123">
        <f t="shared" si="160"/>
        <v>0</v>
      </c>
      <c r="AE123" s="123">
        <f t="shared" si="160"/>
        <v>0</v>
      </c>
      <c r="AF123" s="123">
        <f t="shared" si="160"/>
        <v>0</v>
      </c>
      <c r="AG123" s="123">
        <f t="shared" si="160"/>
        <v>0</v>
      </c>
      <c r="AH123" s="123">
        <f t="shared" si="160"/>
        <v>0</v>
      </c>
      <c r="AI123" s="123">
        <f t="shared" si="160"/>
        <v>0</v>
      </c>
      <c r="AJ123" s="123">
        <f t="shared" si="160"/>
        <v>0</v>
      </c>
      <c r="AK123" s="123">
        <f t="shared" si="160"/>
        <v>0</v>
      </c>
      <c r="AL123" s="123">
        <f t="shared" si="160"/>
        <v>0</v>
      </c>
      <c r="AM123" s="123">
        <f t="shared" si="160"/>
        <v>0</v>
      </c>
      <c r="AN123" s="123">
        <f t="shared" si="160"/>
        <v>0</v>
      </c>
      <c r="AO123" s="123">
        <f t="shared" si="160"/>
        <v>0</v>
      </c>
      <c r="AP123" s="123">
        <f t="shared" si="160"/>
        <v>0</v>
      </c>
      <c r="AQ123" s="123">
        <f t="shared" si="160"/>
        <v>0</v>
      </c>
      <c r="AR123" s="333"/>
    </row>
    <row r="124" spans="1:44" ht="33" customHeight="1">
      <c r="A124" s="322"/>
      <c r="B124" s="328"/>
      <c r="C124" s="329"/>
      <c r="D124" s="150" t="s">
        <v>2</v>
      </c>
      <c r="E124" s="217">
        <f>AO124+AL124+AI124+W124+AC124+AF124</f>
        <v>132225.9</v>
      </c>
      <c r="F124" s="217">
        <f>AP124+AM124+AJ124+X124+AD124+AG124</f>
        <v>0</v>
      </c>
      <c r="G124" s="127">
        <f t="shared" si="159"/>
        <v>0</v>
      </c>
      <c r="H124" s="123">
        <f t="shared" ref="H124:AQ124" si="161">H88+H96+H84</f>
        <v>0</v>
      </c>
      <c r="I124" s="123">
        <f t="shared" si="161"/>
        <v>0</v>
      </c>
      <c r="J124" s="123">
        <f t="shared" si="161"/>
        <v>0</v>
      </c>
      <c r="K124" s="123">
        <f t="shared" si="161"/>
        <v>0</v>
      </c>
      <c r="L124" s="123">
        <f t="shared" si="161"/>
        <v>0</v>
      </c>
      <c r="M124" s="123">
        <f t="shared" si="161"/>
        <v>0</v>
      </c>
      <c r="N124" s="123">
        <f t="shared" si="161"/>
        <v>0</v>
      </c>
      <c r="O124" s="123">
        <f t="shared" si="161"/>
        <v>0</v>
      </c>
      <c r="P124" s="123">
        <f t="shared" si="161"/>
        <v>0</v>
      </c>
      <c r="Q124" s="123">
        <f t="shared" si="161"/>
        <v>0</v>
      </c>
      <c r="R124" s="123">
        <f t="shared" si="161"/>
        <v>0</v>
      </c>
      <c r="S124" s="123">
        <f t="shared" si="161"/>
        <v>0</v>
      </c>
      <c r="T124" s="123">
        <f t="shared" si="161"/>
        <v>0</v>
      </c>
      <c r="U124" s="123">
        <f t="shared" si="161"/>
        <v>0</v>
      </c>
      <c r="V124" s="123">
        <f t="shared" si="161"/>
        <v>0</v>
      </c>
      <c r="W124" s="123">
        <f t="shared" si="161"/>
        <v>31637.497500000001</v>
      </c>
      <c r="X124" s="123">
        <f t="shared" si="161"/>
        <v>0</v>
      </c>
      <c r="Y124" s="123">
        <f t="shared" si="161"/>
        <v>0</v>
      </c>
      <c r="Z124" s="123">
        <f t="shared" si="161"/>
        <v>0</v>
      </c>
      <c r="AA124" s="123">
        <f t="shared" si="161"/>
        <v>0</v>
      </c>
      <c r="AB124" s="123">
        <f t="shared" si="161"/>
        <v>0</v>
      </c>
      <c r="AC124" s="123">
        <f t="shared" si="161"/>
        <v>4094</v>
      </c>
      <c r="AD124" s="123">
        <f t="shared" si="161"/>
        <v>0</v>
      </c>
      <c r="AE124" s="123">
        <f t="shared" si="161"/>
        <v>0</v>
      </c>
      <c r="AF124" s="123">
        <f t="shared" si="161"/>
        <v>890</v>
      </c>
      <c r="AG124" s="123">
        <f t="shared" si="161"/>
        <v>0</v>
      </c>
      <c r="AH124" s="123">
        <f t="shared" si="161"/>
        <v>0</v>
      </c>
      <c r="AI124" s="123">
        <f t="shared" si="161"/>
        <v>39462.800539999997</v>
      </c>
      <c r="AJ124" s="123">
        <f t="shared" si="161"/>
        <v>0</v>
      </c>
      <c r="AK124" s="123">
        <f t="shared" si="161"/>
        <v>0</v>
      </c>
      <c r="AL124" s="123">
        <f t="shared" si="161"/>
        <v>39462.800539999997</v>
      </c>
      <c r="AM124" s="123">
        <f t="shared" si="161"/>
        <v>0</v>
      </c>
      <c r="AN124" s="123">
        <f t="shared" si="161"/>
        <v>0</v>
      </c>
      <c r="AO124" s="123">
        <f t="shared" si="161"/>
        <v>16678.801420000003</v>
      </c>
      <c r="AP124" s="123">
        <f t="shared" si="161"/>
        <v>0</v>
      </c>
      <c r="AQ124" s="123">
        <f t="shared" si="161"/>
        <v>0</v>
      </c>
      <c r="AR124" s="333"/>
    </row>
    <row r="125" spans="1:44" ht="21" customHeight="1">
      <c r="A125" s="322"/>
      <c r="B125" s="330"/>
      <c r="C125" s="331"/>
      <c r="D125" s="152" t="s">
        <v>43</v>
      </c>
      <c r="E125" s="217">
        <f>AO125+AL125+AI125+W125+AC125+AF125</f>
        <v>28372.819759999998</v>
      </c>
      <c r="F125" s="217">
        <f>AP125+AM125+AJ125+X125+AD125+AG125</f>
        <v>0</v>
      </c>
      <c r="G125" s="127">
        <f t="shared" si="159"/>
        <v>0</v>
      </c>
      <c r="H125" s="123">
        <f t="shared" ref="H125:AQ125" si="162">H89+H97+H85</f>
        <v>0</v>
      </c>
      <c r="I125" s="123">
        <f t="shared" si="162"/>
        <v>0</v>
      </c>
      <c r="J125" s="123">
        <f t="shared" si="162"/>
        <v>0</v>
      </c>
      <c r="K125" s="123">
        <f t="shared" si="162"/>
        <v>0</v>
      </c>
      <c r="L125" s="123">
        <f t="shared" si="162"/>
        <v>0</v>
      </c>
      <c r="M125" s="123">
        <f t="shared" si="162"/>
        <v>0</v>
      </c>
      <c r="N125" s="123">
        <f t="shared" si="162"/>
        <v>0</v>
      </c>
      <c r="O125" s="123">
        <f t="shared" si="162"/>
        <v>0</v>
      </c>
      <c r="P125" s="123">
        <f t="shared" si="162"/>
        <v>0</v>
      </c>
      <c r="Q125" s="123">
        <f t="shared" si="162"/>
        <v>0</v>
      </c>
      <c r="R125" s="123">
        <f t="shared" si="162"/>
        <v>0</v>
      </c>
      <c r="S125" s="123">
        <f t="shared" si="162"/>
        <v>0</v>
      </c>
      <c r="T125" s="123">
        <f t="shared" si="162"/>
        <v>0</v>
      </c>
      <c r="U125" s="123">
        <f t="shared" si="162"/>
        <v>0</v>
      </c>
      <c r="V125" s="123">
        <f t="shared" si="162"/>
        <v>0</v>
      </c>
      <c r="W125" s="123">
        <f t="shared" si="162"/>
        <v>3910.2525000000001</v>
      </c>
      <c r="X125" s="123">
        <f t="shared" si="162"/>
        <v>0</v>
      </c>
      <c r="Y125" s="123">
        <f t="shared" si="162"/>
        <v>0</v>
      </c>
      <c r="Z125" s="123">
        <f t="shared" si="162"/>
        <v>0</v>
      </c>
      <c r="AA125" s="123">
        <f t="shared" si="162"/>
        <v>0</v>
      </c>
      <c r="AB125" s="123">
        <f t="shared" si="162"/>
        <v>0</v>
      </c>
      <c r="AC125" s="123">
        <f t="shared" si="162"/>
        <v>506</v>
      </c>
      <c r="AD125" s="123">
        <f t="shared" si="162"/>
        <v>0</v>
      </c>
      <c r="AE125" s="123">
        <f t="shared" si="162"/>
        <v>0</v>
      </c>
      <c r="AF125" s="123">
        <f t="shared" si="162"/>
        <v>110</v>
      </c>
      <c r="AG125" s="123">
        <f t="shared" si="162"/>
        <v>0</v>
      </c>
      <c r="AH125" s="123">
        <f t="shared" si="162"/>
        <v>0</v>
      </c>
      <c r="AI125" s="123">
        <f t="shared" si="162"/>
        <v>4877.4248200000002</v>
      </c>
      <c r="AJ125" s="123">
        <f t="shared" si="162"/>
        <v>0</v>
      </c>
      <c r="AK125" s="123">
        <f t="shared" si="162"/>
        <v>0</v>
      </c>
      <c r="AL125" s="123">
        <f t="shared" si="162"/>
        <v>4877.4248200000002</v>
      </c>
      <c r="AM125" s="123">
        <f t="shared" si="162"/>
        <v>0</v>
      </c>
      <c r="AN125" s="123">
        <f t="shared" si="162"/>
        <v>0</v>
      </c>
      <c r="AO125" s="123">
        <f t="shared" si="162"/>
        <v>14091.717619999999</v>
      </c>
      <c r="AP125" s="123">
        <f t="shared" si="162"/>
        <v>0</v>
      </c>
      <c r="AQ125" s="123">
        <f t="shared" si="162"/>
        <v>0</v>
      </c>
      <c r="AR125" s="333"/>
    </row>
    <row r="126" spans="1:44" ht="21" customHeight="1">
      <c r="A126" s="334" t="s">
        <v>365</v>
      </c>
      <c r="B126" s="335"/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335"/>
      <c r="AR126" s="336"/>
    </row>
    <row r="127" spans="1:44" ht="18.75" customHeight="1">
      <c r="A127" s="312" t="s">
        <v>336</v>
      </c>
      <c r="B127" s="313" t="s">
        <v>332</v>
      </c>
      <c r="C127" s="313" t="s">
        <v>331</v>
      </c>
      <c r="D127" s="132" t="s">
        <v>41</v>
      </c>
      <c r="E127" s="216">
        <f>SUM(E128:E130)</f>
        <v>22930.461380000001</v>
      </c>
      <c r="F127" s="216">
        <f>SUM(F128:F130)</f>
        <v>1622.7301299999999</v>
      </c>
      <c r="G127" s="127">
        <f>F127/E127*100</f>
        <v>7.0767443493978215</v>
      </c>
      <c r="H127" s="127">
        <f t="shared" ref="H127" si="163">SUM(H128:H130)</f>
        <v>0</v>
      </c>
      <c r="I127" s="127">
        <f t="shared" ref="I127" si="164">SUM(I128:I130)</f>
        <v>0</v>
      </c>
      <c r="J127" s="127">
        <f t="shared" ref="J127" si="165">SUM(J128:J130)</f>
        <v>0</v>
      </c>
      <c r="K127" s="127">
        <f t="shared" ref="K127" si="166">SUM(K128:K130)</f>
        <v>1598.7301299999999</v>
      </c>
      <c r="L127" s="127">
        <f t="shared" ref="L127" si="167">SUM(L128:L130)</f>
        <v>1598.7301299999999</v>
      </c>
      <c r="M127" s="127">
        <f t="shared" ref="M127" si="168">SUM(M128:M130)</f>
        <v>0</v>
      </c>
      <c r="N127" s="127">
        <f t="shared" ref="N127" si="169">SUM(N128:N130)</f>
        <v>24</v>
      </c>
      <c r="O127" s="127">
        <f t="shared" ref="O127" si="170">SUM(O128:O130)</f>
        <v>24</v>
      </c>
      <c r="P127" s="127">
        <f t="shared" ref="P127" si="171">SUM(P128:P130)</f>
        <v>1</v>
      </c>
      <c r="Q127" s="127">
        <f t="shared" ref="Q127" si="172">SUM(Q128:Q130)</f>
        <v>0</v>
      </c>
      <c r="R127" s="127">
        <f t="shared" ref="R127" si="173">SUM(R128:R130)</f>
        <v>0</v>
      </c>
      <c r="S127" s="127">
        <f t="shared" ref="S127" si="174">SUM(S128:S130)</f>
        <v>0</v>
      </c>
      <c r="T127" s="127">
        <f t="shared" ref="T127" si="175">SUM(T128:T130)</f>
        <v>1141.4808699999999</v>
      </c>
      <c r="U127" s="127">
        <f t="shared" ref="U127" si="176">SUM(U128:U130)</f>
        <v>0</v>
      </c>
      <c r="V127" s="127">
        <f t="shared" ref="V127" si="177">SUM(V128:V130)</f>
        <v>0</v>
      </c>
      <c r="W127" s="127">
        <f t="shared" ref="W127" si="178">SUM(W128:W130)</f>
        <v>0</v>
      </c>
      <c r="X127" s="127">
        <f t="shared" ref="X127" si="179">SUM(X128:X130)</f>
        <v>0</v>
      </c>
      <c r="Y127" s="127">
        <f t="shared" ref="Y127" si="180">SUM(Y128:Y130)</f>
        <v>0</v>
      </c>
      <c r="Z127" s="127">
        <f t="shared" ref="Z127" si="181">SUM(Z128:Z130)</f>
        <v>0</v>
      </c>
      <c r="AA127" s="127">
        <f t="shared" ref="AA127" si="182">SUM(AA128:AA130)</f>
        <v>0</v>
      </c>
      <c r="AB127" s="127">
        <f t="shared" ref="AB127:AC127" si="183">SUM(AB128:AB130)</f>
        <v>0</v>
      </c>
      <c r="AC127" s="127">
        <f t="shared" si="183"/>
        <v>20000</v>
      </c>
      <c r="AD127" s="127">
        <f t="shared" ref="AD127" si="184">SUM(AD128:AD130)</f>
        <v>0</v>
      </c>
      <c r="AE127" s="127">
        <f t="shared" ref="AE127" si="185">SUM(AE128:AE130)</f>
        <v>0</v>
      </c>
      <c r="AF127" s="127">
        <f t="shared" ref="AF127" si="186">SUM(AF128:AF130)</f>
        <v>0</v>
      </c>
      <c r="AG127" s="127">
        <f t="shared" ref="AG127" si="187">SUM(AG128:AG130)</f>
        <v>0</v>
      </c>
      <c r="AH127" s="127">
        <f t="shared" ref="AH127" si="188">SUM(AH128:AH130)</f>
        <v>0</v>
      </c>
      <c r="AI127" s="127">
        <f t="shared" ref="AI127" si="189">SUM(AI128:AI130)</f>
        <v>0</v>
      </c>
      <c r="AJ127" s="127">
        <f t="shared" ref="AJ127" si="190">SUM(AJ128:AJ130)</f>
        <v>0</v>
      </c>
      <c r="AK127" s="127">
        <f t="shared" ref="AK127" si="191">SUM(AK128:AK130)</f>
        <v>0</v>
      </c>
      <c r="AL127" s="127">
        <f t="shared" ref="AL127" si="192">SUM(AL128:AL130)</f>
        <v>0</v>
      </c>
      <c r="AM127" s="127">
        <f t="shared" ref="AM127" si="193">SUM(AM128:AM130)</f>
        <v>0</v>
      </c>
      <c r="AN127" s="127">
        <f t="shared" ref="AN127" si="194">SUM(AN128:AN130)</f>
        <v>0</v>
      </c>
      <c r="AO127" s="127">
        <f t="shared" ref="AO127" si="195">SUM(AO128:AO130)</f>
        <v>166.25038000000001</v>
      </c>
      <c r="AP127" s="127">
        <f t="shared" ref="AP127" si="196">SUM(AP128:AP130)</f>
        <v>0</v>
      </c>
      <c r="AQ127" s="127">
        <f t="shared" ref="AQ127" si="197">SUM(AQ128:AQ130)</f>
        <v>0</v>
      </c>
      <c r="AR127" s="310"/>
    </row>
    <row r="128" spans="1:44" ht="31.5">
      <c r="A128" s="312"/>
      <c r="B128" s="313"/>
      <c r="C128" s="313"/>
      <c r="D128" s="150" t="s">
        <v>37</v>
      </c>
      <c r="E128" s="217">
        <f t="shared" ref="E128:F130" si="198">H128+K128+N128+Q128+T128+W128+Z128+AC128+AF128+AI128+AL128+AO128</f>
        <v>204</v>
      </c>
      <c r="F128" s="217">
        <f t="shared" si="198"/>
        <v>119.01425999999999</v>
      </c>
      <c r="G128" s="127">
        <f t="shared" ref="G128:G130" si="199">F128/E128*100</f>
        <v>58.340323529411762</v>
      </c>
      <c r="H128" s="123">
        <f t="shared" ref="H128:AQ128" si="200">H132+H136</f>
        <v>0</v>
      </c>
      <c r="I128" s="123">
        <f t="shared" si="200"/>
        <v>0</v>
      </c>
      <c r="J128" s="123">
        <f t="shared" si="200"/>
        <v>0</v>
      </c>
      <c r="K128" s="123">
        <f t="shared" si="200"/>
        <v>119.01425999999999</v>
      </c>
      <c r="L128" s="123">
        <f t="shared" si="200"/>
        <v>119.01425999999999</v>
      </c>
      <c r="M128" s="123">
        <f t="shared" si="200"/>
        <v>0</v>
      </c>
      <c r="N128" s="123">
        <f t="shared" si="200"/>
        <v>0</v>
      </c>
      <c r="O128" s="123">
        <f t="shared" si="200"/>
        <v>0</v>
      </c>
      <c r="P128" s="123">
        <f t="shared" si="200"/>
        <v>0</v>
      </c>
      <c r="Q128" s="123">
        <f t="shared" si="200"/>
        <v>0</v>
      </c>
      <c r="R128" s="123">
        <f t="shared" si="200"/>
        <v>0</v>
      </c>
      <c r="S128" s="123">
        <f t="shared" si="200"/>
        <v>0</v>
      </c>
      <c r="T128" s="123">
        <f t="shared" si="200"/>
        <v>84.985740000000007</v>
      </c>
      <c r="U128" s="123">
        <f t="shared" si="200"/>
        <v>0</v>
      </c>
      <c r="V128" s="123">
        <f t="shared" si="200"/>
        <v>0</v>
      </c>
      <c r="W128" s="123">
        <f t="shared" si="200"/>
        <v>0</v>
      </c>
      <c r="X128" s="123">
        <f t="shared" si="200"/>
        <v>0</v>
      </c>
      <c r="Y128" s="123">
        <f t="shared" si="200"/>
        <v>0</v>
      </c>
      <c r="Z128" s="123">
        <f t="shared" si="200"/>
        <v>0</v>
      </c>
      <c r="AA128" s="123">
        <f t="shared" si="200"/>
        <v>0</v>
      </c>
      <c r="AB128" s="123">
        <f t="shared" si="200"/>
        <v>0</v>
      </c>
      <c r="AC128" s="123">
        <f t="shared" ref="AC128" si="201">AC132+AC136</f>
        <v>0</v>
      </c>
      <c r="AD128" s="123">
        <f t="shared" si="200"/>
        <v>0</v>
      </c>
      <c r="AE128" s="123">
        <f t="shared" si="200"/>
        <v>0</v>
      </c>
      <c r="AF128" s="123">
        <f t="shared" si="200"/>
        <v>0</v>
      </c>
      <c r="AG128" s="123">
        <f t="shared" si="200"/>
        <v>0</v>
      </c>
      <c r="AH128" s="123">
        <f t="shared" si="200"/>
        <v>0</v>
      </c>
      <c r="AI128" s="123">
        <f t="shared" si="200"/>
        <v>0</v>
      </c>
      <c r="AJ128" s="123">
        <f t="shared" si="200"/>
        <v>0</v>
      </c>
      <c r="AK128" s="123">
        <f t="shared" si="200"/>
        <v>0</v>
      </c>
      <c r="AL128" s="123">
        <f t="shared" si="200"/>
        <v>0</v>
      </c>
      <c r="AM128" s="123">
        <f t="shared" si="200"/>
        <v>0</v>
      </c>
      <c r="AN128" s="123">
        <f t="shared" si="200"/>
        <v>0</v>
      </c>
      <c r="AO128" s="123">
        <f t="shared" si="200"/>
        <v>0</v>
      </c>
      <c r="AP128" s="123">
        <f t="shared" si="200"/>
        <v>0</v>
      </c>
      <c r="AQ128" s="123">
        <f t="shared" si="200"/>
        <v>0</v>
      </c>
      <c r="AR128" s="311"/>
    </row>
    <row r="129" spans="1:44" ht="46.5" customHeight="1">
      <c r="A129" s="312"/>
      <c r="B129" s="313"/>
      <c r="C129" s="313"/>
      <c r="D129" s="150" t="s">
        <v>2</v>
      </c>
      <c r="E129" s="217">
        <f>H129+K129+N129+Q129+T129+W129+Z129+AC129+AF129+AI129+AL129+AO129</f>
        <v>20223.2</v>
      </c>
      <c r="F129" s="217">
        <f t="shared" si="198"/>
        <v>1423.7791</v>
      </c>
      <c r="G129" s="127">
        <f t="shared" si="199"/>
        <v>7.0403254677795788</v>
      </c>
      <c r="H129" s="123">
        <f t="shared" ref="H129:AQ129" si="202">H133+H137</f>
        <v>0</v>
      </c>
      <c r="I129" s="123">
        <f t="shared" si="202"/>
        <v>0</v>
      </c>
      <c r="J129" s="123">
        <f t="shared" si="202"/>
        <v>0</v>
      </c>
      <c r="K129" s="123">
        <f t="shared" si="202"/>
        <v>1399.7791</v>
      </c>
      <c r="L129" s="123">
        <f t="shared" si="202"/>
        <v>1399.7791</v>
      </c>
      <c r="M129" s="123">
        <f t="shared" si="202"/>
        <v>0</v>
      </c>
      <c r="N129" s="123">
        <f t="shared" si="202"/>
        <v>24</v>
      </c>
      <c r="O129" s="123">
        <f t="shared" si="202"/>
        <v>24</v>
      </c>
      <c r="P129" s="123">
        <f t="shared" si="202"/>
        <v>1</v>
      </c>
      <c r="Q129" s="123">
        <f t="shared" si="202"/>
        <v>0</v>
      </c>
      <c r="R129" s="123">
        <f t="shared" si="202"/>
        <v>0</v>
      </c>
      <c r="S129" s="123">
        <f t="shared" si="202"/>
        <v>0</v>
      </c>
      <c r="T129" s="123">
        <f t="shared" si="202"/>
        <v>999.42089999999985</v>
      </c>
      <c r="U129" s="123">
        <f t="shared" si="202"/>
        <v>0</v>
      </c>
      <c r="V129" s="123">
        <f t="shared" si="202"/>
        <v>0</v>
      </c>
      <c r="W129" s="123">
        <f t="shared" si="202"/>
        <v>0</v>
      </c>
      <c r="X129" s="123">
        <f t="shared" si="202"/>
        <v>0</v>
      </c>
      <c r="Y129" s="123">
        <f t="shared" si="202"/>
        <v>0</v>
      </c>
      <c r="Z129" s="123">
        <f t="shared" si="202"/>
        <v>0</v>
      </c>
      <c r="AA129" s="123">
        <f t="shared" si="202"/>
        <v>0</v>
      </c>
      <c r="AB129" s="123">
        <f t="shared" si="202"/>
        <v>0</v>
      </c>
      <c r="AC129" s="123">
        <f>AC133+AC137+AC145</f>
        <v>17800</v>
      </c>
      <c r="AD129" s="123">
        <f t="shared" si="202"/>
        <v>0</v>
      </c>
      <c r="AE129" s="123">
        <f t="shared" si="202"/>
        <v>0</v>
      </c>
      <c r="AF129" s="123">
        <f t="shared" si="202"/>
        <v>0</v>
      </c>
      <c r="AG129" s="123">
        <f t="shared" si="202"/>
        <v>0</v>
      </c>
      <c r="AH129" s="123">
        <f t="shared" si="202"/>
        <v>0</v>
      </c>
      <c r="AI129" s="123">
        <f t="shared" si="202"/>
        <v>0</v>
      </c>
      <c r="AJ129" s="123">
        <f t="shared" si="202"/>
        <v>0</v>
      </c>
      <c r="AK129" s="123">
        <f t="shared" si="202"/>
        <v>0</v>
      </c>
      <c r="AL129" s="123">
        <f t="shared" si="202"/>
        <v>0</v>
      </c>
      <c r="AM129" s="123">
        <f t="shared" si="202"/>
        <v>0</v>
      </c>
      <c r="AN129" s="123">
        <f t="shared" si="202"/>
        <v>0</v>
      </c>
      <c r="AO129" s="123">
        <f t="shared" si="202"/>
        <v>0</v>
      </c>
      <c r="AP129" s="123">
        <f t="shared" si="202"/>
        <v>0</v>
      </c>
      <c r="AQ129" s="123">
        <f t="shared" si="202"/>
        <v>0</v>
      </c>
      <c r="AR129" s="311"/>
    </row>
    <row r="130" spans="1:44" ht="27.2" customHeight="1">
      <c r="A130" s="312"/>
      <c r="B130" s="313"/>
      <c r="C130" s="313"/>
      <c r="D130" s="151" t="s">
        <v>43</v>
      </c>
      <c r="E130" s="217">
        <f t="shared" si="198"/>
        <v>2503.2613799999999</v>
      </c>
      <c r="F130" s="217">
        <f t="shared" si="198"/>
        <v>79.936769999999996</v>
      </c>
      <c r="G130" s="127">
        <f t="shared" si="199"/>
        <v>3.193304967617884</v>
      </c>
      <c r="H130" s="123">
        <f t="shared" ref="H130:AQ130" si="203">H134+H138</f>
        <v>0</v>
      </c>
      <c r="I130" s="123">
        <f t="shared" si="203"/>
        <v>0</v>
      </c>
      <c r="J130" s="123">
        <f t="shared" si="203"/>
        <v>0</v>
      </c>
      <c r="K130" s="123">
        <f t="shared" si="203"/>
        <v>79.936769999999996</v>
      </c>
      <c r="L130" s="123">
        <f t="shared" si="203"/>
        <v>79.936769999999996</v>
      </c>
      <c r="M130" s="123">
        <f t="shared" si="203"/>
        <v>0</v>
      </c>
      <c r="N130" s="123">
        <f t="shared" si="203"/>
        <v>0</v>
      </c>
      <c r="O130" s="123">
        <f t="shared" si="203"/>
        <v>0</v>
      </c>
      <c r="P130" s="123">
        <f t="shared" si="203"/>
        <v>0</v>
      </c>
      <c r="Q130" s="123">
        <f t="shared" si="203"/>
        <v>0</v>
      </c>
      <c r="R130" s="123">
        <f t="shared" si="203"/>
        <v>0</v>
      </c>
      <c r="S130" s="123">
        <f t="shared" si="203"/>
        <v>0</v>
      </c>
      <c r="T130" s="123">
        <f t="shared" si="203"/>
        <v>57.07423</v>
      </c>
      <c r="U130" s="123">
        <f t="shared" si="203"/>
        <v>0</v>
      </c>
      <c r="V130" s="123">
        <f t="shared" si="203"/>
        <v>0</v>
      </c>
      <c r="W130" s="123">
        <f t="shared" si="203"/>
        <v>0</v>
      </c>
      <c r="X130" s="123">
        <f t="shared" si="203"/>
        <v>0</v>
      </c>
      <c r="Y130" s="123">
        <f t="shared" si="203"/>
        <v>0</v>
      </c>
      <c r="Z130" s="123">
        <f t="shared" si="203"/>
        <v>0</v>
      </c>
      <c r="AA130" s="123">
        <f t="shared" si="203"/>
        <v>0</v>
      </c>
      <c r="AB130" s="123">
        <f t="shared" si="203"/>
        <v>0</v>
      </c>
      <c r="AC130" s="123">
        <f>AC134+AC138+AC146</f>
        <v>2200</v>
      </c>
      <c r="AD130" s="123">
        <f t="shared" si="203"/>
        <v>0</v>
      </c>
      <c r="AE130" s="123">
        <f t="shared" si="203"/>
        <v>0</v>
      </c>
      <c r="AF130" s="123">
        <f t="shared" si="203"/>
        <v>0</v>
      </c>
      <c r="AG130" s="123">
        <f t="shared" si="203"/>
        <v>0</v>
      </c>
      <c r="AH130" s="123">
        <f t="shared" si="203"/>
        <v>0</v>
      </c>
      <c r="AI130" s="123">
        <f t="shared" si="203"/>
        <v>0</v>
      </c>
      <c r="AJ130" s="123">
        <f t="shared" si="203"/>
        <v>0</v>
      </c>
      <c r="AK130" s="123">
        <f t="shared" si="203"/>
        <v>0</v>
      </c>
      <c r="AL130" s="123">
        <f t="shared" si="203"/>
        <v>0</v>
      </c>
      <c r="AM130" s="123">
        <f t="shared" si="203"/>
        <v>0</v>
      </c>
      <c r="AN130" s="123">
        <f t="shared" si="203"/>
        <v>0</v>
      </c>
      <c r="AO130" s="123">
        <f t="shared" si="203"/>
        <v>166.25038000000001</v>
      </c>
      <c r="AP130" s="123">
        <f t="shared" si="203"/>
        <v>0</v>
      </c>
      <c r="AQ130" s="123">
        <f t="shared" si="203"/>
        <v>0</v>
      </c>
      <c r="AR130" s="311"/>
    </row>
    <row r="131" spans="1:44" ht="18.75" customHeight="1">
      <c r="A131" s="312" t="s">
        <v>337</v>
      </c>
      <c r="B131" s="313" t="s">
        <v>333</v>
      </c>
      <c r="C131" s="313" t="s">
        <v>331</v>
      </c>
      <c r="D131" s="132" t="s">
        <v>41</v>
      </c>
      <c r="E131" s="216">
        <f>SUM(E132:E134)</f>
        <v>24</v>
      </c>
      <c r="F131" s="216">
        <f>SUM(F132:F134)</f>
        <v>24</v>
      </c>
      <c r="G131" s="127">
        <f>F131/E131*100</f>
        <v>100</v>
      </c>
      <c r="H131" s="127">
        <f>SUM(H132:H134)</f>
        <v>0</v>
      </c>
      <c r="I131" s="127">
        <f t="shared" ref="I131:AQ131" si="204">SUM(I132:I134)</f>
        <v>0</v>
      </c>
      <c r="J131" s="127">
        <f t="shared" si="204"/>
        <v>0</v>
      </c>
      <c r="K131" s="127">
        <f t="shared" si="204"/>
        <v>0</v>
      </c>
      <c r="L131" s="127">
        <f t="shared" si="204"/>
        <v>0</v>
      </c>
      <c r="M131" s="127">
        <f t="shared" si="204"/>
        <v>0</v>
      </c>
      <c r="N131" s="127">
        <f t="shared" si="204"/>
        <v>24</v>
      </c>
      <c r="O131" s="127">
        <f t="shared" si="204"/>
        <v>24</v>
      </c>
      <c r="P131" s="266">
        <f>O131/N131</f>
        <v>1</v>
      </c>
      <c r="Q131" s="127">
        <f t="shared" si="204"/>
        <v>0</v>
      </c>
      <c r="R131" s="127">
        <f t="shared" si="204"/>
        <v>0</v>
      </c>
      <c r="S131" s="127">
        <f t="shared" si="204"/>
        <v>0</v>
      </c>
      <c r="T131" s="127">
        <f t="shared" si="204"/>
        <v>0</v>
      </c>
      <c r="U131" s="127">
        <f t="shared" si="204"/>
        <v>0</v>
      </c>
      <c r="V131" s="127">
        <f t="shared" si="204"/>
        <v>0</v>
      </c>
      <c r="W131" s="127">
        <f t="shared" si="204"/>
        <v>0</v>
      </c>
      <c r="X131" s="127">
        <f t="shared" si="204"/>
        <v>0</v>
      </c>
      <c r="Y131" s="127">
        <f t="shared" si="204"/>
        <v>0</v>
      </c>
      <c r="Z131" s="127">
        <f t="shared" si="204"/>
        <v>0</v>
      </c>
      <c r="AA131" s="127">
        <f t="shared" si="204"/>
        <v>0</v>
      </c>
      <c r="AB131" s="127">
        <f t="shared" si="204"/>
        <v>0</v>
      </c>
      <c r="AC131" s="127">
        <f t="shared" si="204"/>
        <v>0</v>
      </c>
      <c r="AD131" s="127">
        <f t="shared" si="204"/>
        <v>0</v>
      </c>
      <c r="AE131" s="127">
        <f t="shared" si="204"/>
        <v>0</v>
      </c>
      <c r="AF131" s="127">
        <f t="shared" ref="AF131" si="205">SUM(AF132:AF134)</f>
        <v>0</v>
      </c>
      <c r="AG131" s="127">
        <f t="shared" si="204"/>
        <v>0</v>
      </c>
      <c r="AH131" s="127">
        <f t="shared" si="204"/>
        <v>0</v>
      </c>
      <c r="AI131" s="127">
        <f t="shared" si="204"/>
        <v>0</v>
      </c>
      <c r="AJ131" s="127">
        <f t="shared" si="204"/>
        <v>0</v>
      </c>
      <c r="AK131" s="127">
        <f t="shared" si="204"/>
        <v>0</v>
      </c>
      <c r="AL131" s="127">
        <f t="shared" si="204"/>
        <v>0</v>
      </c>
      <c r="AM131" s="127">
        <f t="shared" si="204"/>
        <v>0</v>
      </c>
      <c r="AN131" s="127">
        <f t="shared" si="204"/>
        <v>0</v>
      </c>
      <c r="AO131" s="127">
        <f t="shared" si="204"/>
        <v>0</v>
      </c>
      <c r="AP131" s="127">
        <f t="shared" si="204"/>
        <v>0</v>
      </c>
      <c r="AQ131" s="127">
        <f t="shared" si="204"/>
        <v>0</v>
      </c>
      <c r="AR131" s="310"/>
    </row>
    <row r="132" spans="1:44" ht="31.5">
      <c r="A132" s="312"/>
      <c r="B132" s="313"/>
      <c r="C132" s="313"/>
      <c r="D132" s="150" t="s">
        <v>37</v>
      </c>
      <c r="E132" s="217">
        <f t="shared" ref="E132:F134" si="206">H132+K132+N132+Q132+T132+W132+Z132+AC132+AF132+AI132+AL132+AO132</f>
        <v>0</v>
      </c>
      <c r="F132" s="217">
        <f t="shared" si="206"/>
        <v>0</v>
      </c>
      <c r="G132" s="127" t="e">
        <f t="shared" ref="G132:G134" si="207">F132/E132*100</f>
        <v>#DIV/0!</v>
      </c>
      <c r="H132" s="123"/>
      <c r="I132" s="123"/>
      <c r="J132" s="131"/>
      <c r="K132" s="123"/>
      <c r="L132" s="123"/>
      <c r="M132" s="131"/>
      <c r="N132" s="123"/>
      <c r="O132" s="123"/>
      <c r="P132" s="131"/>
      <c r="Q132" s="123"/>
      <c r="R132" s="123"/>
      <c r="S132" s="131"/>
      <c r="T132" s="123"/>
      <c r="U132" s="123"/>
      <c r="V132" s="131"/>
      <c r="W132" s="123"/>
      <c r="X132" s="123"/>
      <c r="Y132" s="131"/>
      <c r="Z132" s="123"/>
      <c r="AA132" s="123"/>
      <c r="AB132" s="131"/>
      <c r="AC132" s="123"/>
      <c r="AD132" s="123"/>
      <c r="AE132" s="131"/>
      <c r="AF132" s="123"/>
      <c r="AG132" s="123"/>
      <c r="AH132" s="131"/>
      <c r="AI132" s="123"/>
      <c r="AJ132" s="123"/>
      <c r="AK132" s="123"/>
      <c r="AL132" s="123"/>
      <c r="AM132" s="123"/>
      <c r="AN132" s="131"/>
      <c r="AO132" s="123"/>
      <c r="AP132" s="123"/>
      <c r="AQ132" s="131"/>
      <c r="AR132" s="311"/>
    </row>
    <row r="133" spans="1:44" ht="46.5" customHeight="1">
      <c r="A133" s="312"/>
      <c r="B133" s="313"/>
      <c r="C133" s="313"/>
      <c r="D133" s="150" t="s">
        <v>2</v>
      </c>
      <c r="E133" s="217">
        <f t="shared" si="206"/>
        <v>24</v>
      </c>
      <c r="F133" s="217">
        <f t="shared" si="206"/>
        <v>24</v>
      </c>
      <c r="G133" s="127">
        <f t="shared" si="207"/>
        <v>100</v>
      </c>
      <c r="H133" s="123"/>
      <c r="I133" s="123"/>
      <c r="J133" s="131"/>
      <c r="K133" s="123"/>
      <c r="L133" s="123"/>
      <c r="M133" s="131"/>
      <c r="N133" s="123">
        <v>24</v>
      </c>
      <c r="O133" s="123">
        <v>24</v>
      </c>
      <c r="P133" s="485">
        <f>O133/N133</f>
        <v>1</v>
      </c>
      <c r="Q133" s="123"/>
      <c r="R133" s="123"/>
      <c r="S133" s="131"/>
      <c r="T133" s="123"/>
      <c r="U133" s="123"/>
      <c r="V133" s="131"/>
      <c r="W133" s="123"/>
      <c r="X133" s="123"/>
      <c r="Y133" s="131"/>
      <c r="Z133" s="123"/>
      <c r="AA133" s="123"/>
      <c r="AB133" s="131"/>
      <c r="AC133" s="123"/>
      <c r="AD133" s="123"/>
      <c r="AE133" s="131"/>
      <c r="AF133" s="123"/>
      <c r="AG133" s="123"/>
      <c r="AH133" s="131"/>
      <c r="AI133" s="123"/>
      <c r="AJ133" s="123"/>
      <c r="AK133" s="131"/>
      <c r="AL133" s="123">
        <v>0</v>
      </c>
      <c r="AM133" s="123"/>
      <c r="AN133" s="131"/>
      <c r="AO133" s="123"/>
      <c r="AP133" s="123"/>
      <c r="AQ133" s="131"/>
      <c r="AR133" s="311"/>
    </row>
    <row r="134" spans="1:44" ht="27.2" customHeight="1">
      <c r="A134" s="312"/>
      <c r="B134" s="313"/>
      <c r="C134" s="313"/>
      <c r="D134" s="151" t="s">
        <v>43</v>
      </c>
      <c r="E134" s="217">
        <f t="shared" si="206"/>
        <v>0</v>
      </c>
      <c r="F134" s="217">
        <f t="shared" si="206"/>
        <v>0</v>
      </c>
      <c r="G134" s="127" t="e">
        <f t="shared" si="207"/>
        <v>#DIV/0!</v>
      </c>
      <c r="H134" s="123"/>
      <c r="I134" s="123"/>
      <c r="J134" s="131"/>
      <c r="K134" s="123"/>
      <c r="L134" s="123"/>
      <c r="M134" s="131"/>
      <c r="N134" s="123"/>
      <c r="O134" s="123"/>
      <c r="P134" s="131"/>
      <c r="Q134" s="123"/>
      <c r="R134" s="123"/>
      <c r="S134" s="131"/>
      <c r="T134" s="123"/>
      <c r="U134" s="123"/>
      <c r="V134" s="131"/>
      <c r="W134" s="123"/>
      <c r="X134" s="123"/>
      <c r="Y134" s="131"/>
      <c r="Z134" s="123"/>
      <c r="AA134" s="123"/>
      <c r="AB134" s="131"/>
      <c r="AC134" s="123"/>
      <c r="AD134" s="123"/>
      <c r="AE134" s="131"/>
      <c r="AF134" s="123"/>
      <c r="AG134" s="123"/>
      <c r="AH134" s="131"/>
      <c r="AI134" s="123"/>
      <c r="AJ134" s="123"/>
      <c r="AK134" s="131"/>
      <c r="AL134" s="123"/>
      <c r="AM134" s="123"/>
      <c r="AN134" s="131"/>
      <c r="AO134" s="123"/>
      <c r="AP134" s="123"/>
      <c r="AQ134" s="131"/>
      <c r="AR134" s="311"/>
    </row>
    <row r="135" spans="1:44" s="136" customFormat="1" ht="22.15" customHeight="1">
      <c r="A135" s="312" t="s">
        <v>338</v>
      </c>
      <c r="B135" s="313" t="s">
        <v>334</v>
      </c>
      <c r="C135" s="314" t="s">
        <v>331</v>
      </c>
      <c r="D135" s="132" t="s">
        <v>41</v>
      </c>
      <c r="E135" s="216">
        <f>SUM(E136:E138)</f>
        <v>2906.4613799999997</v>
      </c>
      <c r="F135" s="216">
        <f>SUM(F136:F138)</f>
        <v>1598.7301299999999</v>
      </c>
      <c r="G135" s="127">
        <f>F135/E135*100</f>
        <v>55.006068238209316</v>
      </c>
      <c r="H135" s="127">
        <f>SUM(H136:H138)</f>
        <v>0</v>
      </c>
      <c r="I135" s="127">
        <f t="shared" ref="I135:AQ135" si="208">SUM(I136:I138)</f>
        <v>0</v>
      </c>
      <c r="J135" s="127">
        <f t="shared" si="208"/>
        <v>0</v>
      </c>
      <c r="K135" s="127">
        <f t="shared" si="208"/>
        <v>1598.7301299999999</v>
      </c>
      <c r="L135" s="127">
        <f t="shared" si="208"/>
        <v>1598.7301299999999</v>
      </c>
      <c r="M135" s="127">
        <f t="shared" si="208"/>
        <v>0</v>
      </c>
      <c r="N135" s="127">
        <f t="shared" si="208"/>
        <v>0</v>
      </c>
      <c r="O135" s="127">
        <f t="shared" si="208"/>
        <v>0</v>
      </c>
      <c r="P135" s="127">
        <f t="shared" si="208"/>
        <v>0</v>
      </c>
      <c r="Q135" s="127">
        <f t="shared" si="208"/>
        <v>0</v>
      </c>
      <c r="R135" s="127">
        <f t="shared" si="208"/>
        <v>0</v>
      </c>
      <c r="S135" s="127">
        <f t="shared" si="208"/>
        <v>0</v>
      </c>
      <c r="T135" s="127">
        <f>T136+T137+T138</f>
        <v>1141.4808699999999</v>
      </c>
      <c r="U135" s="127">
        <f t="shared" si="208"/>
        <v>0</v>
      </c>
      <c r="V135" s="127">
        <f t="shared" si="208"/>
        <v>0</v>
      </c>
      <c r="W135" s="127">
        <f t="shared" si="208"/>
        <v>0</v>
      </c>
      <c r="X135" s="127">
        <f t="shared" si="208"/>
        <v>0</v>
      </c>
      <c r="Y135" s="127">
        <f t="shared" si="208"/>
        <v>0</v>
      </c>
      <c r="Z135" s="127">
        <f t="shared" si="208"/>
        <v>0</v>
      </c>
      <c r="AA135" s="127">
        <f t="shared" si="208"/>
        <v>0</v>
      </c>
      <c r="AB135" s="127">
        <f t="shared" si="208"/>
        <v>0</v>
      </c>
      <c r="AC135" s="127">
        <f t="shared" si="208"/>
        <v>0</v>
      </c>
      <c r="AD135" s="127">
        <f t="shared" si="208"/>
        <v>0</v>
      </c>
      <c r="AE135" s="127">
        <f t="shared" si="208"/>
        <v>0</v>
      </c>
      <c r="AF135" s="127">
        <f t="shared" si="208"/>
        <v>0</v>
      </c>
      <c r="AG135" s="127">
        <f t="shared" si="208"/>
        <v>0</v>
      </c>
      <c r="AH135" s="127">
        <f t="shared" si="208"/>
        <v>0</v>
      </c>
      <c r="AI135" s="127">
        <f t="shared" si="208"/>
        <v>0</v>
      </c>
      <c r="AJ135" s="127">
        <f t="shared" si="208"/>
        <v>0</v>
      </c>
      <c r="AK135" s="127">
        <f t="shared" si="208"/>
        <v>0</v>
      </c>
      <c r="AL135" s="127"/>
      <c r="AM135" s="127">
        <f t="shared" si="208"/>
        <v>0</v>
      </c>
      <c r="AN135" s="127">
        <f t="shared" si="208"/>
        <v>0</v>
      </c>
      <c r="AO135" s="127">
        <f t="shared" si="208"/>
        <v>166.25038000000001</v>
      </c>
      <c r="AP135" s="127">
        <f t="shared" si="208"/>
        <v>0</v>
      </c>
      <c r="AQ135" s="127">
        <f t="shared" si="208"/>
        <v>0</v>
      </c>
      <c r="AR135" s="310"/>
    </row>
    <row r="136" spans="1:44" ht="31.5">
      <c r="A136" s="312"/>
      <c r="B136" s="313"/>
      <c r="C136" s="314"/>
      <c r="D136" s="150" t="s">
        <v>37</v>
      </c>
      <c r="E136" s="217">
        <f t="shared" ref="E136:F138" si="209">H136+K136+N136+Q136+T136+W136+Z136+AC136+AF136+AI136+AL136+AO136</f>
        <v>204</v>
      </c>
      <c r="F136" s="217">
        <f t="shared" si="209"/>
        <v>119.01425999999999</v>
      </c>
      <c r="G136" s="127">
        <f t="shared" ref="G136:G138" si="210">F136/E136*100</f>
        <v>58.340323529411762</v>
      </c>
      <c r="H136" s="123"/>
      <c r="I136" s="123"/>
      <c r="J136" s="131"/>
      <c r="K136" s="123">
        <v>119.01425999999999</v>
      </c>
      <c r="L136" s="123">
        <v>119.01425999999999</v>
      </c>
      <c r="M136" s="131"/>
      <c r="N136" s="123"/>
      <c r="O136" s="123"/>
      <c r="P136" s="131"/>
      <c r="Q136" s="123"/>
      <c r="R136" s="123"/>
      <c r="S136" s="131"/>
      <c r="T136" s="255">
        <f>204-119.01426</f>
        <v>84.985740000000007</v>
      </c>
      <c r="U136" s="123"/>
      <c r="V136" s="131"/>
      <c r="W136" s="123"/>
      <c r="X136" s="123"/>
      <c r="Y136" s="131"/>
      <c r="Z136" s="123"/>
      <c r="AA136" s="123"/>
      <c r="AB136" s="131"/>
      <c r="AC136" s="123"/>
      <c r="AD136" s="123"/>
      <c r="AE136" s="131"/>
      <c r="AF136" s="123"/>
      <c r="AG136" s="123"/>
      <c r="AH136" s="131"/>
      <c r="AI136" s="123"/>
      <c r="AJ136" s="123"/>
      <c r="AK136" s="123"/>
      <c r="AL136" s="123"/>
      <c r="AM136" s="123"/>
      <c r="AN136" s="131"/>
      <c r="AO136" s="123"/>
      <c r="AP136" s="123"/>
      <c r="AQ136" s="131"/>
      <c r="AR136" s="311"/>
    </row>
    <row r="137" spans="1:44" ht="31.15" customHeight="1">
      <c r="A137" s="312"/>
      <c r="B137" s="313"/>
      <c r="C137" s="314"/>
      <c r="D137" s="150" t="s">
        <v>2</v>
      </c>
      <c r="E137" s="217">
        <f t="shared" si="209"/>
        <v>2399.1999999999998</v>
      </c>
      <c r="F137" s="217">
        <f t="shared" si="209"/>
        <v>1399.7791</v>
      </c>
      <c r="G137" s="127">
        <f t="shared" si="210"/>
        <v>58.343577025675231</v>
      </c>
      <c r="H137" s="123"/>
      <c r="I137" s="123"/>
      <c r="J137" s="131"/>
      <c r="K137" s="123">
        <v>1399.7791</v>
      </c>
      <c r="L137" s="123">
        <v>1399.7791</v>
      </c>
      <c r="M137" s="131"/>
      <c r="N137" s="123"/>
      <c r="O137" s="123"/>
      <c r="P137" s="131"/>
      <c r="Q137" s="123"/>
      <c r="R137" s="123"/>
      <c r="S137" s="131"/>
      <c r="T137" s="256">
        <f>2399.2-1399.7791</f>
        <v>999.42089999999985</v>
      </c>
      <c r="U137" s="123"/>
      <c r="V137" s="131"/>
      <c r="W137" s="123"/>
      <c r="X137" s="123"/>
      <c r="Y137" s="131"/>
      <c r="Z137" s="123"/>
      <c r="AA137" s="123"/>
      <c r="AB137" s="131"/>
      <c r="AC137" s="123"/>
      <c r="AD137" s="123"/>
      <c r="AE137" s="131"/>
      <c r="AF137" s="123"/>
      <c r="AG137" s="123"/>
      <c r="AH137" s="131"/>
      <c r="AI137" s="123"/>
      <c r="AJ137" s="123"/>
      <c r="AK137" s="131"/>
      <c r="AL137" s="123"/>
      <c r="AM137" s="123"/>
      <c r="AN137" s="131"/>
      <c r="AO137" s="123"/>
      <c r="AP137" s="123"/>
      <c r="AQ137" s="131"/>
      <c r="AR137" s="311"/>
    </row>
    <row r="138" spans="1:44" ht="28.5" customHeight="1">
      <c r="A138" s="312"/>
      <c r="B138" s="313"/>
      <c r="C138" s="314"/>
      <c r="D138" s="151" t="s">
        <v>43</v>
      </c>
      <c r="E138" s="217">
        <f t="shared" si="209"/>
        <v>303.26138000000003</v>
      </c>
      <c r="F138" s="217">
        <f t="shared" si="209"/>
        <v>79.936769999999996</v>
      </c>
      <c r="G138" s="127">
        <f t="shared" si="210"/>
        <v>26.35903391325331</v>
      </c>
      <c r="H138" s="123"/>
      <c r="I138" s="123"/>
      <c r="J138" s="131"/>
      <c r="K138" s="123">
        <v>79.936769999999996</v>
      </c>
      <c r="L138" s="123">
        <v>79.936769999999996</v>
      </c>
      <c r="M138" s="131"/>
      <c r="N138" s="123"/>
      <c r="O138" s="123"/>
      <c r="P138" s="131"/>
      <c r="Q138" s="123"/>
      <c r="R138" s="123"/>
      <c r="S138" s="131"/>
      <c r="T138" s="256">
        <f>137.011-79.93677</f>
        <v>57.07423</v>
      </c>
      <c r="U138" s="123"/>
      <c r="V138" s="131"/>
      <c r="W138" s="123"/>
      <c r="X138" s="123"/>
      <c r="Y138" s="131"/>
      <c r="Z138" s="123"/>
      <c r="AA138" s="123"/>
      <c r="AB138" s="131"/>
      <c r="AC138" s="123"/>
      <c r="AD138" s="123"/>
      <c r="AE138" s="131"/>
      <c r="AF138" s="123"/>
      <c r="AG138" s="123"/>
      <c r="AH138" s="131"/>
      <c r="AI138" s="123"/>
      <c r="AJ138" s="123"/>
      <c r="AK138" s="131"/>
      <c r="AL138" s="123"/>
      <c r="AM138" s="123"/>
      <c r="AN138" s="131"/>
      <c r="AO138" s="123">
        <v>166.25038000000001</v>
      </c>
      <c r="AP138" s="123"/>
      <c r="AQ138" s="131"/>
      <c r="AR138" s="311"/>
    </row>
    <row r="139" spans="1:44" s="136" customFormat="1" ht="22.15" customHeight="1">
      <c r="A139" s="312" t="s">
        <v>339</v>
      </c>
      <c r="B139" s="313" t="s">
        <v>335</v>
      </c>
      <c r="C139" s="314" t="s">
        <v>331</v>
      </c>
      <c r="D139" s="132" t="s">
        <v>41</v>
      </c>
      <c r="E139" s="216">
        <f>SUM(E140:E142)</f>
        <v>0</v>
      </c>
      <c r="F139" s="216">
        <f>SUM(F140:F142)</f>
        <v>0</v>
      </c>
      <c r="G139" s="127" t="e">
        <f>F139/E139*100</f>
        <v>#DIV/0!</v>
      </c>
      <c r="H139" s="127">
        <f>SUM(H140:H142)</f>
        <v>0</v>
      </c>
      <c r="I139" s="127">
        <f t="shared" ref="I139:AQ139" si="211">SUM(I140:I142)</f>
        <v>0</v>
      </c>
      <c r="J139" s="127">
        <f t="shared" si="211"/>
        <v>0</v>
      </c>
      <c r="K139" s="127">
        <f t="shared" si="211"/>
        <v>0</v>
      </c>
      <c r="L139" s="127">
        <f t="shared" si="211"/>
        <v>0</v>
      </c>
      <c r="M139" s="127">
        <f t="shared" si="211"/>
        <v>0</v>
      </c>
      <c r="N139" s="127">
        <f t="shared" si="211"/>
        <v>0</v>
      </c>
      <c r="O139" s="127">
        <f t="shared" si="211"/>
        <v>0</v>
      </c>
      <c r="P139" s="127">
        <f t="shared" si="211"/>
        <v>0</v>
      </c>
      <c r="Q139" s="127">
        <f t="shared" si="211"/>
        <v>0</v>
      </c>
      <c r="R139" s="127">
        <f t="shared" si="211"/>
        <v>0</v>
      </c>
      <c r="S139" s="127">
        <f t="shared" si="211"/>
        <v>0</v>
      </c>
      <c r="T139" s="127">
        <f t="shared" si="211"/>
        <v>0</v>
      </c>
      <c r="U139" s="127">
        <f t="shared" si="211"/>
        <v>0</v>
      </c>
      <c r="V139" s="127">
        <f t="shared" si="211"/>
        <v>0</v>
      </c>
      <c r="W139" s="127">
        <f t="shared" si="211"/>
        <v>0</v>
      </c>
      <c r="X139" s="127">
        <f t="shared" si="211"/>
        <v>0</v>
      </c>
      <c r="Y139" s="127">
        <f t="shared" si="211"/>
        <v>0</v>
      </c>
      <c r="Z139" s="127">
        <f t="shared" si="211"/>
        <v>0</v>
      </c>
      <c r="AA139" s="127">
        <f t="shared" si="211"/>
        <v>0</v>
      </c>
      <c r="AB139" s="127">
        <f t="shared" si="211"/>
        <v>0</v>
      </c>
      <c r="AC139" s="127">
        <f t="shared" si="211"/>
        <v>0</v>
      </c>
      <c r="AD139" s="127">
        <f t="shared" si="211"/>
        <v>0</v>
      </c>
      <c r="AE139" s="127">
        <f t="shared" si="211"/>
        <v>0</v>
      </c>
      <c r="AF139" s="127">
        <f t="shared" si="211"/>
        <v>0</v>
      </c>
      <c r="AG139" s="127">
        <f t="shared" si="211"/>
        <v>0</v>
      </c>
      <c r="AH139" s="127">
        <f t="shared" si="211"/>
        <v>0</v>
      </c>
      <c r="AI139" s="127">
        <f t="shared" si="211"/>
        <v>0</v>
      </c>
      <c r="AJ139" s="127">
        <f t="shared" si="211"/>
        <v>0</v>
      </c>
      <c r="AK139" s="127">
        <f t="shared" si="211"/>
        <v>0</v>
      </c>
      <c r="AL139" s="127">
        <f t="shared" si="211"/>
        <v>0</v>
      </c>
      <c r="AM139" s="127">
        <f t="shared" si="211"/>
        <v>0</v>
      </c>
      <c r="AN139" s="127">
        <f t="shared" si="211"/>
        <v>0</v>
      </c>
      <c r="AO139" s="127">
        <f t="shared" si="211"/>
        <v>0</v>
      </c>
      <c r="AP139" s="127">
        <f t="shared" si="211"/>
        <v>0</v>
      </c>
      <c r="AQ139" s="127">
        <f t="shared" si="211"/>
        <v>0</v>
      </c>
      <c r="AR139" s="310"/>
    </row>
    <row r="140" spans="1:44" ht="31.5">
      <c r="A140" s="312"/>
      <c r="B140" s="313"/>
      <c r="C140" s="314"/>
      <c r="D140" s="150" t="s">
        <v>37</v>
      </c>
      <c r="E140" s="217">
        <f t="shared" ref="E140:F142" si="212">H140+K140+N140+Q140+T140+W140+Z140+AC140+AF140+AI140+AL140+AO140</f>
        <v>0</v>
      </c>
      <c r="F140" s="217">
        <f t="shared" si="212"/>
        <v>0</v>
      </c>
      <c r="G140" s="127" t="e">
        <f t="shared" ref="G140:G142" si="213">F140/E140*100</f>
        <v>#DIV/0!</v>
      </c>
      <c r="H140" s="123"/>
      <c r="I140" s="123"/>
      <c r="J140" s="131"/>
      <c r="K140" s="123"/>
      <c r="L140" s="123"/>
      <c r="M140" s="131"/>
      <c r="N140" s="123"/>
      <c r="O140" s="123"/>
      <c r="P140" s="131"/>
      <c r="Q140" s="123"/>
      <c r="R140" s="123"/>
      <c r="S140" s="131"/>
      <c r="T140" s="123"/>
      <c r="U140" s="123"/>
      <c r="V140" s="131"/>
      <c r="W140" s="123"/>
      <c r="X140" s="123"/>
      <c r="Y140" s="131"/>
      <c r="Z140" s="123"/>
      <c r="AA140" s="123"/>
      <c r="AB140" s="131"/>
      <c r="AC140" s="123"/>
      <c r="AD140" s="123"/>
      <c r="AE140" s="131"/>
      <c r="AF140" s="123"/>
      <c r="AG140" s="123"/>
      <c r="AH140" s="131"/>
      <c r="AI140" s="123"/>
      <c r="AJ140" s="123"/>
      <c r="AK140" s="123"/>
      <c r="AL140" s="123"/>
      <c r="AM140" s="123"/>
      <c r="AN140" s="131"/>
      <c r="AO140" s="123"/>
      <c r="AP140" s="123"/>
      <c r="AQ140" s="131"/>
      <c r="AR140" s="311"/>
    </row>
    <row r="141" spans="1:44" ht="31.15" customHeight="1">
      <c r="A141" s="312"/>
      <c r="B141" s="313"/>
      <c r="C141" s="314"/>
      <c r="D141" s="150" t="s">
        <v>2</v>
      </c>
      <c r="E141" s="217">
        <f t="shared" si="212"/>
        <v>0</v>
      </c>
      <c r="F141" s="217">
        <f t="shared" si="212"/>
        <v>0</v>
      </c>
      <c r="G141" s="127" t="e">
        <f t="shared" si="213"/>
        <v>#DIV/0!</v>
      </c>
      <c r="H141" s="123"/>
      <c r="I141" s="123"/>
      <c r="J141" s="131"/>
      <c r="K141" s="123"/>
      <c r="L141" s="123"/>
      <c r="M141" s="131"/>
      <c r="N141" s="123"/>
      <c r="O141" s="123"/>
      <c r="P141" s="131"/>
      <c r="Q141" s="123"/>
      <c r="R141" s="123"/>
      <c r="S141" s="131"/>
      <c r="T141" s="123"/>
      <c r="U141" s="123"/>
      <c r="V141" s="131"/>
      <c r="W141" s="123"/>
      <c r="X141" s="123"/>
      <c r="Y141" s="131"/>
      <c r="Z141" s="123"/>
      <c r="AA141" s="123"/>
      <c r="AB141" s="131"/>
      <c r="AC141" s="123"/>
      <c r="AD141" s="123"/>
      <c r="AE141" s="131"/>
      <c r="AF141" s="123"/>
      <c r="AG141" s="123"/>
      <c r="AH141" s="131"/>
      <c r="AI141" s="123"/>
      <c r="AJ141" s="123"/>
      <c r="AK141" s="131"/>
      <c r="AL141" s="123"/>
      <c r="AM141" s="123"/>
      <c r="AN141" s="131"/>
      <c r="AO141" s="123"/>
      <c r="AP141" s="123"/>
      <c r="AQ141" s="131"/>
      <c r="AR141" s="311"/>
    </row>
    <row r="142" spans="1:44" ht="28.5" customHeight="1">
      <c r="A142" s="312"/>
      <c r="B142" s="313"/>
      <c r="C142" s="314"/>
      <c r="D142" s="151" t="s">
        <v>43</v>
      </c>
      <c r="E142" s="217">
        <f t="shared" si="212"/>
        <v>0</v>
      </c>
      <c r="F142" s="217">
        <f t="shared" si="212"/>
        <v>0</v>
      </c>
      <c r="G142" s="127" t="e">
        <f t="shared" si="213"/>
        <v>#DIV/0!</v>
      </c>
      <c r="H142" s="123"/>
      <c r="I142" s="123"/>
      <c r="J142" s="131"/>
      <c r="K142" s="123"/>
      <c r="L142" s="123"/>
      <c r="M142" s="131"/>
      <c r="N142" s="123"/>
      <c r="O142" s="123"/>
      <c r="P142" s="131"/>
      <c r="Q142" s="123"/>
      <c r="R142" s="123"/>
      <c r="S142" s="131"/>
      <c r="T142" s="123"/>
      <c r="U142" s="123"/>
      <c r="V142" s="131"/>
      <c r="W142" s="123"/>
      <c r="X142" s="123"/>
      <c r="Y142" s="131"/>
      <c r="Z142" s="123"/>
      <c r="AA142" s="123"/>
      <c r="AB142" s="131"/>
      <c r="AC142" s="123"/>
      <c r="AD142" s="123"/>
      <c r="AE142" s="131"/>
      <c r="AF142" s="123"/>
      <c r="AG142" s="123"/>
      <c r="AH142" s="131"/>
      <c r="AI142" s="123"/>
      <c r="AJ142" s="123"/>
      <c r="AK142" s="131"/>
      <c r="AL142" s="123"/>
      <c r="AM142" s="123"/>
      <c r="AN142" s="131"/>
      <c r="AO142" s="123"/>
      <c r="AP142" s="123"/>
      <c r="AQ142" s="131"/>
      <c r="AR142" s="311"/>
    </row>
    <row r="143" spans="1:44" s="136" customFormat="1" ht="22.15" customHeight="1">
      <c r="A143" s="312" t="s">
        <v>498</v>
      </c>
      <c r="B143" s="313" t="s">
        <v>499</v>
      </c>
      <c r="C143" s="314" t="s">
        <v>331</v>
      </c>
      <c r="D143" s="132" t="s">
        <v>41</v>
      </c>
      <c r="E143" s="216">
        <f>SUM(E144:E146)</f>
        <v>20000</v>
      </c>
      <c r="F143" s="216">
        <f>SUM(F144:F146)</f>
        <v>0</v>
      </c>
      <c r="G143" s="127">
        <f>F143/E143*100</f>
        <v>0</v>
      </c>
      <c r="H143" s="127">
        <f>SUM(H144:H146)</f>
        <v>0</v>
      </c>
      <c r="I143" s="127">
        <f t="shared" ref="I143:AQ143" si="214">SUM(I144:I146)</f>
        <v>0</v>
      </c>
      <c r="J143" s="127">
        <f t="shared" si="214"/>
        <v>0</v>
      </c>
      <c r="K143" s="127">
        <f t="shared" si="214"/>
        <v>0</v>
      </c>
      <c r="L143" s="127">
        <f t="shared" si="214"/>
        <v>0</v>
      </c>
      <c r="M143" s="127">
        <f t="shared" si="214"/>
        <v>0</v>
      </c>
      <c r="N143" s="127">
        <f t="shared" si="214"/>
        <v>0</v>
      </c>
      <c r="O143" s="127">
        <f t="shared" si="214"/>
        <v>0</v>
      </c>
      <c r="P143" s="127">
        <f t="shared" si="214"/>
        <v>0</v>
      </c>
      <c r="Q143" s="127">
        <f t="shared" si="214"/>
        <v>0</v>
      </c>
      <c r="R143" s="127">
        <f t="shared" si="214"/>
        <v>0</v>
      </c>
      <c r="S143" s="127">
        <f t="shared" si="214"/>
        <v>0</v>
      </c>
      <c r="T143" s="127">
        <f t="shared" si="214"/>
        <v>0</v>
      </c>
      <c r="U143" s="127">
        <f t="shared" si="214"/>
        <v>0</v>
      </c>
      <c r="V143" s="127">
        <f t="shared" si="214"/>
        <v>0</v>
      </c>
      <c r="W143" s="127">
        <f t="shared" si="214"/>
        <v>0</v>
      </c>
      <c r="X143" s="127">
        <f t="shared" si="214"/>
        <v>0</v>
      </c>
      <c r="Y143" s="127">
        <f t="shared" si="214"/>
        <v>0</v>
      </c>
      <c r="Z143" s="127">
        <f t="shared" si="214"/>
        <v>0</v>
      </c>
      <c r="AA143" s="127">
        <f t="shared" si="214"/>
        <v>0</v>
      </c>
      <c r="AB143" s="127">
        <f t="shared" si="214"/>
        <v>0</v>
      </c>
      <c r="AC143" s="127">
        <f t="shared" si="214"/>
        <v>20000</v>
      </c>
      <c r="AD143" s="127">
        <f t="shared" si="214"/>
        <v>0</v>
      </c>
      <c r="AE143" s="127">
        <f t="shared" si="214"/>
        <v>0</v>
      </c>
      <c r="AF143" s="127">
        <f t="shared" si="214"/>
        <v>0</v>
      </c>
      <c r="AG143" s="127">
        <f t="shared" si="214"/>
        <v>0</v>
      </c>
      <c r="AH143" s="127">
        <f t="shared" si="214"/>
        <v>0</v>
      </c>
      <c r="AI143" s="127">
        <f t="shared" si="214"/>
        <v>0</v>
      </c>
      <c r="AJ143" s="127">
        <f t="shared" si="214"/>
        <v>0</v>
      </c>
      <c r="AK143" s="127">
        <f t="shared" si="214"/>
        <v>0</v>
      </c>
      <c r="AL143" s="127">
        <f t="shared" si="214"/>
        <v>0</v>
      </c>
      <c r="AM143" s="127">
        <f t="shared" si="214"/>
        <v>0</v>
      </c>
      <c r="AN143" s="127">
        <f t="shared" si="214"/>
        <v>0</v>
      </c>
      <c r="AO143" s="127">
        <f t="shared" si="214"/>
        <v>0</v>
      </c>
      <c r="AP143" s="127">
        <f t="shared" si="214"/>
        <v>0</v>
      </c>
      <c r="AQ143" s="127">
        <f t="shared" si="214"/>
        <v>0</v>
      </c>
      <c r="AR143" s="310"/>
    </row>
    <row r="144" spans="1:44" ht="31.5">
      <c r="A144" s="312"/>
      <c r="B144" s="313"/>
      <c r="C144" s="314"/>
      <c r="D144" s="150" t="s">
        <v>37</v>
      </c>
      <c r="E144" s="217">
        <f t="shared" ref="E144:E146" si="215">H144+K144+N144+Q144+T144+W144+Z144+AC144+AF144+AI144+AL144+AO144</f>
        <v>0</v>
      </c>
      <c r="F144" s="217">
        <f t="shared" ref="F144:F146" si="216">I144+L144+O144+R144+U144+X144+AA144+AD144+AG144+AJ144+AM144+AP144</f>
        <v>0</v>
      </c>
      <c r="G144" s="127" t="e">
        <f t="shared" ref="G144:G146" si="217">F144/E144*100</f>
        <v>#DIV/0!</v>
      </c>
      <c r="H144" s="123"/>
      <c r="I144" s="123"/>
      <c r="J144" s="131"/>
      <c r="K144" s="123"/>
      <c r="L144" s="123"/>
      <c r="M144" s="131"/>
      <c r="N144" s="123"/>
      <c r="O144" s="123"/>
      <c r="P144" s="131"/>
      <c r="Q144" s="123"/>
      <c r="R144" s="123"/>
      <c r="S144" s="131"/>
      <c r="T144" s="123"/>
      <c r="U144" s="123"/>
      <c r="V144" s="131"/>
      <c r="W144" s="123"/>
      <c r="X144" s="123"/>
      <c r="Y144" s="131"/>
      <c r="Z144" s="123"/>
      <c r="AA144" s="123"/>
      <c r="AB144" s="131"/>
      <c r="AC144" s="123"/>
      <c r="AD144" s="123"/>
      <c r="AE144" s="131"/>
      <c r="AF144" s="123"/>
      <c r="AG144" s="123"/>
      <c r="AH144" s="131"/>
      <c r="AI144" s="123"/>
      <c r="AJ144" s="123"/>
      <c r="AK144" s="123"/>
      <c r="AL144" s="123"/>
      <c r="AM144" s="123"/>
      <c r="AN144" s="131"/>
      <c r="AO144" s="123"/>
      <c r="AP144" s="123"/>
      <c r="AQ144" s="131"/>
      <c r="AR144" s="311"/>
    </row>
    <row r="145" spans="1:44" ht="31.15" customHeight="1">
      <c r="A145" s="312"/>
      <c r="B145" s="313"/>
      <c r="C145" s="314"/>
      <c r="D145" s="150" t="s">
        <v>2</v>
      </c>
      <c r="E145" s="217">
        <f t="shared" si="215"/>
        <v>17800</v>
      </c>
      <c r="F145" s="217">
        <f t="shared" si="216"/>
        <v>0</v>
      </c>
      <c r="G145" s="127">
        <f t="shared" si="217"/>
        <v>0</v>
      </c>
      <c r="H145" s="123"/>
      <c r="I145" s="123"/>
      <c r="J145" s="131"/>
      <c r="K145" s="123"/>
      <c r="L145" s="123"/>
      <c r="M145" s="131"/>
      <c r="N145" s="123"/>
      <c r="O145" s="123"/>
      <c r="P145" s="131"/>
      <c r="Q145" s="123"/>
      <c r="R145" s="123"/>
      <c r="S145" s="131"/>
      <c r="T145" s="123"/>
      <c r="U145" s="123"/>
      <c r="V145" s="131"/>
      <c r="W145" s="123"/>
      <c r="X145" s="123"/>
      <c r="Y145" s="131"/>
      <c r="Z145" s="123"/>
      <c r="AA145" s="123"/>
      <c r="AB145" s="131"/>
      <c r="AC145" s="123">
        <v>17800</v>
      </c>
      <c r="AD145" s="123"/>
      <c r="AE145" s="131"/>
      <c r="AF145" s="123"/>
      <c r="AG145" s="123"/>
      <c r="AH145" s="131"/>
      <c r="AI145" s="123"/>
      <c r="AJ145" s="123"/>
      <c r="AK145" s="131"/>
      <c r="AL145" s="123"/>
      <c r="AM145" s="123"/>
      <c r="AN145" s="131"/>
      <c r="AO145" s="123"/>
      <c r="AP145" s="123"/>
      <c r="AQ145" s="131"/>
      <c r="AR145" s="311"/>
    </row>
    <row r="146" spans="1:44" ht="93.75" customHeight="1">
      <c r="A146" s="312"/>
      <c r="B146" s="313"/>
      <c r="C146" s="314"/>
      <c r="D146" s="151" t="s">
        <v>43</v>
      </c>
      <c r="E146" s="217">
        <f t="shared" si="215"/>
        <v>2200</v>
      </c>
      <c r="F146" s="217">
        <f t="shared" si="216"/>
        <v>0</v>
      </c>
      <c r="G146" s="127">
        <f t="shared" si="217"/>
        <v>0</v>
      </c>
      <c r="H146" s="123"/>
      <c r="I146" s="123"/>
      <c r="J146" s="131"/>
      <c r="K146" s="123"/>
      <c r="L146" s="123"/>
      <c r="M146" s="131"/>
      <c r="N146" s="123"/>
      <c r="O146" s="123"/>
      <c r="P146" s="131"/>
      <c r="Q146" s="123"/>
      <c r="R146" s="123"/>
      <c r="S146" s="131"/>
      <c r="T146" s="123"/>
      <c r="U146" s="123"/>
      <c r="V146" s="131"/>
      <c r="W146" s="123"/>
      <c r="X146" s="123"/>
      <c r="Y146" s="131"/>
      <c r="Z146" s="123"/>
      <c r="AA146" s="123"/>
      <c r="AB146" s="131"/>
      <c r="AC146" s="123">
        <v>2200</v>
      </c>
      <c r="AD146" s="123"/>
      <c r="AE146" s="131"/>
      <c r="AF146" s="123"/>
      <c r="AG146" s="123"/>
      <c r="AH146" s="131"/>
      <c r="AI146" s="123"/>
      <c r="AJ146" s="123"/>
      <c r="AK146" s="131"/>
      <c r="AL146" s="123"/>
      <c r="AM146" s="123"/>
      <c r="AN146" s="131"/>
      <c r="AO146" s="123"/>
      <c r="AP146" s="123"/>
      <c r="AQ146" s="131"/>
      <c r="AR146" s="311"/>
    </row>
    <row r="147" spans="1:44" ht="20.25" customHeight="1">
      <c r="A147" s="325"/>
      <c r="B147" s="326" t="s">
        <v>330</v>
      </c>
      <c r="C147" s="327"/>
      <c r="D147" s="132" t="s">
        <v>41</v>
      </c>
      <c r="E147" s="216">
        <f>SUM(E148:E150)</f>
        <v>22930.461380000001</v>
      </c>
      <c r="F147" s="216">
        <f>SUM(F148:F150)</f>
        <v>1622.7301299999999</v>
      </c>
      <c r="G147" s="130" t="e">
        <v>#DIV/0!</v>
      </c>
      <c r="H147" s="127">
        <f>SUM(H148:H150)</f>
        <v>0</v>
      </c>
      <c r="I147" s="127">
        <f t="shared" ref="I147" si="218">SUM(I148:I150)</f>
        <v>0</v>
      </c>
      <c r="J147" s="127">
        <f t="shared" ref="J147" si="219">SUM(J148:J150)</f>
        <v>0</v>
      </c>
      <c r="K147" s="127">
        <f t="shared" ref="K147" si="220">SUM(K148:K150)</f>
        <v>1598.7301299999999</v>
      </c>
      <c r="L147" s="127">
        <f t="shared" ref="L147" si="221">SUM(L148:L150)</f>
        <v>1598.7301299999999</v>
      </c>
      <c r="M147" s="127">
        <f t="shared" ref="M147" si="222">SUM(M148:M150)</f>
        <v>0</v>
      </c>
      <c r="N147" s="127">
        <f t="shared" ref="N147" si="223">SUM(N148:N150)</f>
        <v>24</v>
      </c>
      <c r="O147" s="127">
        <f t="shared" ref="O147" si="224">SUM(O148:O150)</f>
        <v>24</v>
      </c>
      <c r="P147" s="127">
        <f t="shared" ref="P147" si="225">SUM(P148:P150)</f>
        <v>1</v>
      </c>
      <c r="Q147" s="127">
        <f t="shared" ref="Q147" si="226">SUM(Q148:Q150)</f>
        <v>0</v>
      </c>
      <c r="R147" s="127">
        <f t="shared" ref="R147" si="227">SUM(R148:R150)</f>
        <v>0</v>
      </c>
      <c r="S147" s="127">
        <f t="shared" ref="S147" si="228">SUM(S148:S150)</f>
        <v>0</v>
      </c>
      <c r="T147" s="127">
        <f t="shared" ref="T147" si="229">SUM(T148:T150)</f>
        <v>1141.4808699999999</v>
      </c>
      <c r="U147" s="127">
        <f t="shared" ref="U147" si="230">SUM(U148:U150)</f>
        <v>0</v>
      </c>
      <c r="V147" s="127">
        <f t="shared" ref="V147" si="231">SUM(V148:V150)</f>
        <v>0</v>
      </c>
      <c r="W147" s="127">
        <f t="shared" ref="W147" si="232">SUM(W148:W150)</f>
        <v>0</v>
      </c>
      <c r="X147" s="127">
        <f t="shared" ref="X147" si="233">SUM(X148:X150)</f>
        <v>0</v>
      </c>
      <c r="Y147" s="127">
        <f t="shared" ref="Y147" si="234">SUM(Y148:Y150)</f>
        <v>0</v>
      </c>
      <c r="Z147" s="127">
        <f t="shared" ref="Z147" si="235">SUM(Z148:Z150)</f>
        <v>0</v>
      </c>
      <c r="AA147" s="127">
        <f t="shared" ref="AA147" si="236">SUM(AA148:AA150)</f>
        <v>0</v>
      </c>
      <c r="AB147" s="127">
        <f t="shared" ref="AB147" si="237">SUM(AB148:AB150)</f>
        <v>0</v>
      </c>
      <c r="AC147" s="127">
        <f t="shared" ref="AC147" si="238">SUM(AC148:AC150)</f>
        <v>20000</v>
      </c>
      <c r="AD147" s="127">
        <f t="shared" ref="AD147" si="239">SUM(AD148:AD150)</f>
        <v>0</v>
      </c>
      <c r="AE147" s="127">
        <f t="shared" ref="AE147" si="240">SUM(AE148:AE150)</f>
        <v>0</v>
      </c>
      <c r="AF147" s="127">
        <f t="shared" ref="AF147" si="241">SUM(AF148:AF150)</f>
        <v>0</v>
      </c>
      <c r="AG147" s="127">
        <f t="shared" ref="AG147" si="242">SUM(AG148:AG150)</f>
        <v>0</v>
      </c>
      <c r="AH147" s="127">
        <f t="shared" ref="AH147" si="243">SUM(AH148:AH150)</f>
        <v>0</v>
      </c>
      <c r="AI147" s="127">
        <f t="shared" ref="AI147" si="244">SUM(AI148:AI150)</f>
        <v>0</v>
      </c>
      <c r="AJ147" s="127">
        <f t="shared" ref="AJ147" si="245">SUM(AJ148:AJ150)</f>
        <v>0</v>
      </c>
      <c r="AK147" s="127">
        <f t="shared" ref="AK147" si="246">SUM(AK148:AK150)</f>
        <v>0</v>
      </c>
      <c r="AL147" s="127">
        <f t="shared" ref="AL147" si="247">SUM(AL148:AL150)</f>
        <v>0</v>
      </c>
      <c r="AM147" s="127">
        <f t="shared" ref="AM147" si="248">SUM(AM148:AM150)</f>
        <v>0</v>
      </c>
      <c r="AN147" s="127">
        <f t="shared" ref="AN147" si="249">SUM(AN148:AN150)</f>
        <v>0</v>
      </c>
      <c r="AO147" s="127">
        <f t="shared" ref="AO147" si="250">SUM(AO148:AO150)</f>
        <v>166.25038000000001</v>
      </c>
      <c r="AP147" s="127">
        <f t="shared" ref="AP147" si="251">SUM(AP148:AP150)</f>
        <v>0</v>
      </c>
      <c r="AQ147" s="127">
        <f t="shared" ref="AQ147" si="252">SUM(AQ148:AQ150)</f>
        <v>0</v>
      </c>
      <c r="AR147" s="332"/>
    </row>
    <row r="148" spans="1:44" ht="35.25" customHeight="1">
      <c r="A148" s="325"/>
      <c r="B148" s="328"/>
      <c r="C148" s="329"/>
      <c r="D148" s="150" t="s">
        <v>37</v>
      </c>
      <c r="E148" s="217">
        <f t="shared" ref="E148:F150" si="253">H148+K148+N148+Q148+T148+W148+Z148+AC148+AF148+AI148+AL148+AO148</f>
        <v>204</v>
      </c>
      <c r="F148" s="217">
        <f t="shared" si="253"/>
        <v>119.01425999999999</v>
      </c>
      <c r="G148" s="131" t="e">
        <v>#DIV/0!</v>
      </c>
      <c r="H148" s="123">
        <f>H128</f>
        <v>0</v>
      </c>
      <c r="I148" s="123">
        <f t="shared" ref="I148:AQ148" si="254">I128</f>
        <v>0</v>
      </c>
      <c r="J148" s="123">
        <f t="shared" si="254"/>
        <v>0</v>
      </c>
      <c r="K148" s="123">
        <f t="shared" si="254"/>
        <v>119.01425999999999</v>
      </c>
      <c r="L148" s="123">
        <f t="shared" si="254"/>
        <v>119.01425999999999</v>
      </c>
      <c r="M148" s="123">
        <f t="shared" si="254"/>
        <v>0</v>
      </c>
      <c r="N148" s="123">
        <f t="shared" si="254"/>
        <v>0</v>
      </c>
      <c r="O148" s="123">
        <f t="shared" si="254"/>
        <v>0</v>
      </c>
      <c r="P148" s="123">
        <f t="shared" si="254"/>
        <v>0</v>
      </c>
      <c r="Q148" s="123">
        <f t="shared" si="254"/>
        <v>0</v>
      </c>
      <c r="R148" s="123">
        <f t="shared" si="254"/>
        <v>0</v>
      </c>
      <c r="S148" s="123">
        <f t="shared" si="254"/>
        <v>0</v>
      </c>
      <c r="T148" s="123">
        <f t="shared" si="254"/>
        <v>84.985740000000007</v>
      </c>
      <c r="U148" s="123">
        <f t="shared" si="254"/>
        <v>0</v>
      </c>
      <c r="V148" s="123">
        <f t="shared" si="254"/>
        <v>0</v>
      </c>
      <c r="W148" s="123">
        <f t="shared" si="254"/>
        <v>0</v>
      </c>
      <c r="X148" s="123">
        <f t="shared" si="254"/>
        <v>0</v>
      </c>
      <c r="Y148" s="123">
        <f t="shared" si="254"/>
        <v>0</v>
      </c>
      <c r="Z148" s="123">
        <f t="shared" si="254"/>
        <v>0</v>
      </c>
      <c r="AA148" s="123">
        <f t="shared" si="254"/>
        <v>0</v>
      </c>
      <c r="AB148" s="123">
        <f t="shared" si="254"/>
        <v>0</v>
      </c>
      <c r="AC148" s="123">
        <f t="shared" si="254"/>
        <v>0</v>
      </c>
      <c r="AD148" s="123">
        <f t="shared" si="254"/>
        <v>0</v>
      </c>
      <c r="AE148" s="123">
        <f t="shared" si="254"/>
        <v>0</v>
      </c>
      <c r="AF148" s="123">
        <f t="shared" si="254"/>
        <v>0</v>
      </c>
      <c r="AG148" s="123">
        <f t="shared" si="254"/>
        <v>0</v>
      </c>
      <c r="AH148" s="123">
        <f t="shared" si="254"/>
        <v>0</v>
      </c>
      <c r="AI148" s="123">
        <f t="shared" si="254"/>
        <v>0</v>
      </c>
      <c r="AJ148" s="123">
        <f t="shared" si="254"/>
        <v>0</v>
      </c>
      <c r="AK148" s="123">
        <f t="shared" si="254"/>
        <v>0</v>
      </c>
      <c r="AL148" s="123">
        <f t="shared" si="254"/>
        <v>0</v>
      </c>
      <c r="AM148" s="123">
        <f t="shared" si="254"/>
        <v>0</v>
      </c>
      <c r="AN148" s="123">
        <f t="shared" si="254"/>
        <v>0</v>
      </c>
      <c r="AO148" s="123">
        <f t="shared" si="254"/>
        <v>0</v>
      </c>
      <c r="AP148" s="123">
        <f t="shared" si="254"/>
        <v>0</v>
      </c>
      <c r="AQ148" s="123">
        <f t="shared" si="254"/>
        <v>0</v>
      </c>
      <c r="AR148" s="333"/>
    </row>
    <row r="149" spans="1:44" ht="33" customHeight="1">
      <c r="A149" s="325"/>
      <c r="B149" s="328"/>
      <c r="C149" s="329"/>
      <c r="D149" s="150" t="s">
        <v>2</v>
      </c>
      <c r="E149" s="217">
        <f t="shared" si="253"/>
        <v>20223.2</v>
      </c>
      <c r="F149" s="217">
        <f t="shared" si="253"/>
        <v>1423.7791</v>
      </c>
      <c r="G149" s="131" t="e">
        <v>#DIV/0!</v>
      </c>
      <c r="H149" s="123">
        <f t="shared" ref="H149:AQ149" si="255">H129</f>
        <v>0</v>
      </c>
      <c r="I149" s="123">
        <f t="shared" si="255"/>
        <v>0</v>
      </c>
      <c r="J149" s="123">
        <f t="shared" si="255"/>
        <v>0</v>
      </c>
      <c r="K149" s="123">
        <f t="shared" si="255"/>
        <v>1399.7791</v>
      </c>
      <c r="L149" s="123">
        <f t="shared" si="255"/>
        <v>1399.7791</v>
      </c>
      <c r="M149" s="123">
        <f t="shared" si="255"/>
        <v>0</v>
      </c>
      <c r="N149" s="123">
        <f t="shared" si="255"/>
        <v>24</v>
      </c>
      <c r="O149" s="123">
        <f t="shared" si="255"/>
        <v>24</v>
      </c>
      <c r="P149" s="123">
        <f t="shared" si="255"/>
        <v>1</v>
      </c>
      <c r="Q149" s="123">
        <f t="shared" si="255"/>
        <v>0</v>
      </c>
      <c r="R149" s="123">
        <f t="shared" si="255"/>
        <v>0</v>
      </c>
      <c r="S149" s="123">
        <f t="shared" si="255"/>
        <v>0</v>
      </c>
      <c r="T149" s="123">
        <f t="shared" si="255"/>
        <v>999.42089999999985</v>
      </c>
      <c r="U149" s="123">
        <f t="shared" si="255"/>
        <v>0</v>
      </c>
      <c r="V149" s="123">
        <f t="shared" si="255"/>
        <v>0</v>
      </c>
      <c r="W149" s="123">
        <f t="shared" si="255"/>
        <v>0</v>
      </c>
      <c r="X149" s="123">
        <f t="shared" si="255"/>
        <v>0</v>
      </c>
      <c r="Y149" s="123">
        <f t="shared" si="255"/>
        <v>0</v>
      </c>
      <c r="Z149" s="123">
        <f t="shared" si="255"/>
        <v>0</v>
      </c>
      <c r="AA149" s="123">
        <f t="shared" si="255"/>
        <v>0</v>
      </c>
      <c r="AB149" s="123">
        <f t="shared" si="255"/>
        <v>0</v>
      </c>
      <c r="AC149" s="123">
        <f t="shared" si="255"/>
        <v>17800</v>
      </c>
      <c r="AD149" s="123">
        <f t="shared" si="255"/>
        <v>0</v>
      </c>
      <c r="AE149" s="123">
        <f t="shared" si="255"/>
        <v>0</v>
      </c>
      <c r="AF149" s="123">
        <f t="shared" si="255"/>
        <v>0</v>
      </c>
      <c r="AG149" s="123">
        <f t="shared" si="255"/>
        <v>0</v>
      </c>
      <c r="AH149" s="123">
        <f t="shared" si="255"/>
        <v>0</v>
      </c>
      <c r="AI149" s="123">
        <f t="shared" si="255"/>
        <v>0</v>
      </c>
      <c r="AJ149" s="123">
        <f t="shared" si="255"/>
        <v>0</v>
      </c>
      <c r="AK149" s="123">
        <f t="shared" si="255"/>
        <v>0</v>
      </c>
      <c r="AL149" s="123">
        <f t="shared" si="255"/>
        <v>0</v>
      </c>
      <c r="AM149" s="123">
        <f t="shared" si="255"/>
        <v>0</v>
      </c>
      <c r="AN149" s="123">
        <f t="shared" si="255"/>
        <v>0</v>
      </c>
      <c r="AO149" s="123">
        <f t="shared" si="255"/>
        <v>0</v>
      </c>
      <c r="AP149" s="123">
        <f t="shared" si="255"/>
        <v>0</v>
      </c>
      <c r="AQ149" s="123">
        <f t="shared" si="255"/>
        <v>0</v>
      </c>
      <c r="AR149" s="333"/>
    </row>
    <row r="150" spans="1:44" ht="19.7" customHeight="1">
      <c r="A150" s="325"/>
      <c r="B150" s="330"/>
      <c r="C150" s="331"/>
      <c r="D150" s="151" t="s">
        <v>43</v>
      </c>
      <c r="E150" s="217">
        <f t="shared" si="253"/>
        <v>2503.2613799999999</v>
      </c>
      <c r="F150" s="217">
        <f t="shared" si="253"/>
        <v>79.936769999999996</v>
      </c>
      <c r="G150" s="131" t="e">
        <v>#DIV/0!</v>
      </c>
      <c r="H150" s="123">
        <f t="shared" ref="H150:AQ150" si="256">H130</f>
        <v>0</v>
      </c>
      <c r="I150" s="123">
        <f t="shared" si="256"/>
        <v>0</v>
      </c>
      <c r="J150" s="123">
        <f t="shared" si="256"/>
        <v>0</v>
      </c>
      <c r="K150" s="123">
        <f t="shared" si="256"/>
        <v>79.936769999999996</v>
      </c>
      <c r="L150" s="123">
        <f t="shared" si="256"/>
        <v>79.936769999999996</v>
      </c>
      <c r="M150" s="123">
        <f t="shared" si="256"/>
        <v>0</v>
      </c>
      <c r="N150" s="123">
        <f t="shared" si="256"/>
        <v>0</v>
      </c>
      <c r="O150" s="123">
        <f t="shared" si="256"/>
        <v>0</v>
      </c>
      <c r="P150" s="123">
        <f t="shared" si="256"/>
        <v>0</v>
      </c>
      <c r="Q150" s="123">
        <f t="shared" si="256"/>
        <v>0</v>
      </c>
      <c r="R150" s="123">
        <f t="shared" si="256"/>
        <v>0</v>
      </c>
      <c r="S150" s="123">
        <f t="shared" si="256"/>
        <v>0</v>
      </c>
      <c r="T150" s="123">
        <f t="shared" si="256"/>
        <v>57.07423</v>
      </c>
      <c r="U150" s="123">
        <f t="shared" si="256"/>
        <v>0</v>
      </c>
      <c r="V150" s="123">
        <f t="shared" si="256"/>
        <v>0</v>
      </c>
      <c r="W150" s="123">
        <f t="shared" si="256"/>
        <v>0</v>
      </c>
      <c r="X150" s="123">
        <f t="shared" si="256"/>
        <v>0</v>
      </c>
      <c r="Y150" s="123">
        <f t="shared" si="256"/>
        <v>0</v>
      </c>
      <c r="Z150" s="123">
        <f t="shared" si="256"/>
        <v>0</v>
      </c>
      <c r="AA150" s="123">
        <f t="shared" si="256"/>
        <v>0</v>
      </c>
      <c r="AB150" s="123">
        <f t="shared" si="256"/>
        <v>0</v>
      </c>
      <c r="AC150" s="123">
        <f t="shared" si="256"/>
        <v>2200</v>
      </c>
      <c r="AD150" s="123">
        <f t="shared" si="256"/>
        <v>0</v>
      </c>
      <c r="AE150" s="123">
        <f t="shared" si="256"/>
        <v>0</v>
      </c>
      <c r="AF150" s="123">
        <f t="shared" si="256"/>
        <v>0</v>
      </c>
      <c r="AG150" s="123">
        <f t="shared" si="256"/>
        <v>0</v>
      </c>
      <c r="AH150" s="123">
        <f t="shared" si="256"/>
        <v>0</v>
      </c>
      <c r="AI150" s="123">
        <f t="shared" si="256"/>
        <v>0</v>
      </c>
      <c r="AJ150" s="123">
        <f t="shared" si="256"/>
        <v>0</v>
      </c>
      <c r="AK150" s="123">
        <f t="shared" si="256"/>
        <v>0</v>
      </c>
      <c r="AL150" s="123">
        <f t="shared" si="256"/>
        <v>0</v>
      </c>
      <c r="AM150" s="123">
        <f t="shared" si="256"/>
        <v>0</v>
      </c>
      <c r="AN150" s="123">
        <f t="shared" si="256"/>
        <v>0</v>
      </c>
      <c r="AO150" s="123">
        <f t="shared" si="256"/>
        <v>166.25038000000001</v>
      </c>
      <c r="AP150" s="123">
        <f t="shared" si="256"/>
        <v>0</v>
      </c>
      <c r="AQ150" s="123">
        <f t="shared" si="256"/>
        <v>0</v>
      </c>
      <c r="AR150" s="333"/>
    </row>
    <row r="151" spans="1:44" ht="19.7" hidden="1" customHeight="1">
      <c r="A151" s="334" t="s">
        <v>366</v>
      </c>
      <c r="B151" s="335"/>
      <c r="C151" s="335"/>
      <c r="D151" s="335"/>
      <c r="E151" s="335"/>
      <c r="F151" s="335"/>
      <c r="G151" s="335"/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  <c r="AC151" s="335"/>
      <c r="AD151" s="335"/>
      <c r="AE151" s="335"/>
      <c r="AF151" s="335"/>
      <c r="AG151" s="335"/>
      <c r="AH151" s="335"/>
      <c r="AI151" s="335"/>
      <c r="AJ151" s="335"/>
      <c r="AK151" s="335"/>
      <c r="AL151" s="335"/>
      <c r="AM151" s="335"/>
      <c r="AN151" s="335"/>
      <c r="AO151" s="335"/>
      <c r="AP151" s="335"/>
      <c r="AQ151" s="335"/>
      <c r="AR151" s="336"/>
    </row>
    <row r="152" spans="1:44" ht="18.75" hidden="1" customHeight="1">
      <c r="A152" s="312" t="s">
        <v>340</v>
      </c>
      <c r="B152" s="313" t="s">
        <v>342</v>
      </c>
      <c r="C152" s="313" t="s">
        <v>331</v>
      </c>
      <c r="D152" s="132" t="s">
        <v>41</v>
      </c>
      <c r="E152" s="216">
        <f>SUM(E153:E155)</f>
        <v>0</v>
      </c>
      <c r="F152" s="216">
        <f>SUM(F153:F155)</f>
        <v>0</v>
      </c>
      <c r="G152" s="127" t="e">
        <f>F152/E152*100</f>
        <v>#DIV/0!</v>
      </c>
      <c r="H152" s="127">
        <f t="shared" ref="H152" si="257">SUM(H153:H155)</f>
        <v>0</v>
      </c>
      <c r="I152" s="127">
        <f t="shared" ref="I152" si="258">SUM(I153:I155)</f>
        <v>0</v>
      </c>
      <c r="J152" s="127">
        <f t="shared" ref="J152" si="259">SUM(J153:J155)</f>
        <v>0</v>
      </c>
      <c r="K152" s="127">
        <f t="shared" ref="K152" si="260">SUM(K153:K155)</f>
        <v>0</v>
      </c>
      <c r="L152" s="127">
        <f t="shared" ref="L152" si="261">SUM(L153:L155)</f>
        <v>0</v>
      </c>
      <c r="M152" s="127">
        <f t="shared" ref="M152" si="262">SUM(M153:M155)</f>
        <v>0</v>
      </c>
      <c r="N152" s="127">
        <f t="shared" ref="N152" si="263">SUM(N153:N155)</f>
        <v>0</v>
      </c>
      <c r="O152" s="127">
        <f t="shared" ref="O152" si="264">SUM(O153:O155)</f>
        <v>0</v>
      </c>
      <c r="P152" s="127">
        <f t="shared" ref="P152" si="265">SUM(P153:P155)</f>
        <v>0</v>
      </c>
      <c r="Q152" s="127">
        <f t="shared" ref="Q152" si="266">SUM(Q153:Q155)</f>
        <v>0</v>
      </c>
      <c r="R152" s="127">
        <f t="shared" ref="R152" si="267">SUM(R153:R155)</f>
        <v>0</v>
      </c>
      <c r="S152" s="127">
        <f t="shared" ref="S152" si="268">SUM(S153:S155)</f>
        <v>0</v>
      </c>
      <c r="T152" s="127">
        <f t="shared" ref="T152" si="269">SUM(T153:T155)</f>
        <v>0</v>
      </c>
      <c r="U152" s="127">
        <f t="shared" ref="U152" si="270">SUM(U153:U155)</f>
        <v>0</v>
      </c>
      <c r="V152" s="127">
        <f t="shared" ref="V152" si="271">SUM(V153:V155)</f>
        <v>0</v>
      </c>
      <c r="W152" s="127">
        <f t="shared" ref="W152" si="272">SUM(W153:W155)</f>
        <v>0</v>
      </c>
      <c r="X152" s="127">
        <f t="shared" ref="X152" si="273">SUM(X153:X155)</f>
        <v>0</v>
      </c>
      <c r="Y152" s="127">
        <f t="shared" ref="Y152" si="274">SUM(Y153:Y155)</f>
        <v>0</v>
      </c>
      <c r="Z152" s="127">
        <f t="shared" ref="Z152" si="275">SUM(Z153:Z155)</f>
        <v>0</v>
      </c>
      <c r="AA152" s="127">
        <f t="shared" ref="AA152" si="276">SUM(AA153:AA155)</f>
        <v>0</v>
      </c>
      <c r="AB152" s="127">
        <f t="shared" ref="AB152" si="277">SUM(AB153:AB155)</f>
        <v>0</v>
      </c>
      <c r="AC152" s="127">
        <f t="shared" ref="AC152" si="278">SUM(AC153:AC155)</f>
        <v>0</v>
      </c>
      <c r="AD152" s="127">
        <f t="shared" ref="AD152" si="279">SUM(AD153:AD155)</f>
        <v>0</v>
      </c>
      <c r="AE152" s="127">
        <f t="shared" ref="AE152" si="280">SUM(AE153:AE155)</f>
        <v>0</v>
      </c>
      <c r="AF152" s="127">
        <f t="shared" ref="AF152" si="281">SUM(AF153:AF155)</f>
        <v>0</v>
      </c>
      <c r="AG152" s="127">
        <f t="shared" ref="AG152" si="282">SUM(AG153:AG155)</f>
        <v>0</v>
      </c>
      <c r="AH152" s="127">
        <f t="shared" ref="AH152" si="283">SUM(AH153:AH155)</f>
        <v>0</v>
      </c>
      <c r="AI152" s="127">
        <f t="shared" ref="AI152" si="284">SUM(AI153:AI155)</f>
        <v>0</v>
      </c>
      <c r="AJ152" s="127">
        <f t="shared" ref="AJ152" si="285">SUM(AJ153:AJ155)</f>
        <v>0</v>
      </c>
      <c r="AK152" s="127">
        <f t="shared" ref="AK152" si="286">SUM(AK153:AK155)</f>
        <v>0</v>
      </c>
      <c r="AL152" s="127">
        <f t="shared" ref="AL152" si="287">SUM(AL153:AL155)</f>
        <v>0</v>
      </c>
      <c r="AM152" s="127">
        <f t="shared" ref="AM152" si="288">SUM(AM153:AM155)</f>
        <v>0</v>
      </c>
      <c r="AN152" s="127">
        <f t="shared" ref="AN152" si="289">SUM(AN153:AN155)</f>
        <v>0</v>
      </c>
      <c r="AO152" s="127">
        <f t="shared" ref="AO152" si="290">SUM(AO153:AO155)</f>
        <v>0</v>
      </c>
      <c r="AP152" s="127">
        <f t="shared" ref="AP152" si="291">SUM(AP153:AP155)</f>
        <v>0</v>
      </c>
      <c r="AQ152" s="127">
        <f t="shared" ref="AQ152" si="292">SUM(AQ153:AQ155)</f>
        <v>0</v>
      </c>
      <c r="AR152" s="310"/>
    </row>
    <row r="153" spans="1:44" ht="31.5" hidden="1">
      <c r="A153" s="312"/>
      <c r="B153" s="313"/>
      <c r="C153" s="313"/>
      <c r="D153" s="150" t="s">
        <v>37</v>
      </c>
      <c r="E153" s="217">
        <f t="shared" ref="E153:F155" si="293">H153+K153+N153+Q153+T153+W153+Z153+AC153+AF153+AI153+AL153+AO153</f>
        <v>0</v>
      </c>
      <c r="F153" s="217">
        <f t="shared" si="293"/>
        <v>0</v>
      </c>
      <c r="G153" s="127" t="e">
        <f t="shared" ref="G153:G155" si="294">F153/E153*100</f>
        <v>#DIV/0!</v>
      </c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311"/>
    </row>
    <row r="154" spans="1:44" ht="46.5" hidden="1" customHeight="1">
      <c r="A154" s="312"/>
      <c r="B154" s="313"/>
      <c r="C154" s="313"/>
      <c r="D154" s="150" t="s">
        <v>2</v>
      </c>
      <c r="E154" s="217">
        <f t="shared" si="293"/>
        <v>0</v>
      </c>
      <c r="F154" s="217">
        <f t="shared" si="293"/>
        <v>0</v>
      </c>
      <c r="G154" s="127" t="e">
        <f t="shared" si="294"/>
        <v>#DIV/0!</v>
      </c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311"/>
    </row>
    <row r="155" spans="1:44" ht="27.2" hidden="1" customHeight="1">
      <c r="A155" s="312"/>
      <c r="B155" s="313"/>
      <c r="C155" s="313"/>
      <c r="D155" s="151" t="s">
        <v>43</v>
      </c>
      <c r="E155" s="217">
        <f t="shared" si="293"/>
        <v>0</v>
      </c>
      <c r="F155" s="217">
        <f t="shared" si="293"/>
        <v>0</v>
      </c>
      <c r="G155" s="127" t="e">
        <f t="shared" si="294"/>
        <v>#DIV/0!</v>
      </c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311"/>
    </row>
    <row r="156" spans="1:44" ht="20.25" hidden="1" customHeight="1">
      <c r="A156" s="325"/>
      <c r="B156" s="326" t="s">
        <v>341</v>
      </c>
      <c r="C156" s="327"/>
      <c r="D156" s="132" t="s">
        <v>41</v>
      </c>
      <c r="E156" s="216">
        <f>SUM(E157:E159)</f>
        <v>0</v>
      </c>
      <c r="F156" s="216">
        <f>SUM(F157:F159)</f>
        <v>0</v>
      </c>
      <c r="G156" s="130" t="e">
        <v>#DIV/0!</v>
      </c>
      <c r="H156" s="127">
        <f>SUM(H157:H159)</f>
        <v>0</v>
      </c>
      <c r="I156" s="127">
        <f t="shared" ref="I156" si="295">SUM(I157:I159)</f>
        <v>0</v>
      </c>
      <c r="J156" s="127">
        <f t="shared" ref="J156" si="296">SUM(J157:J159)</f>
        <v>0</v>
      </c>
      <c r="K156" s="127">
        <f t="shared" ref="K156" si="297">SUM(K157:K159)</f>
        <v>0</v>
      </c>
      <c r="L156" s="127">
        <f t="shared" ref="L156" si="298">SUM(L157:L159)</f>
        <v>0</v>
      </c>
      <c r="M156" s="127">
        <f t="shared" ref="M156" si="299">SUM(M157:M159)</f>
        <v>0</v>
      </c>
      <c r="N156" s="127">
        <f t="shared" ref="N156" si="300">SUM(N157:N159)</f>
        <v>0</v>
      </c>
      <c r="O156" s="127">
        <f t="shared" ref="O156" si="301">SUM(O157:O159)</f>
        <v>0</v>
      </c>
      <c r="P156" s="127">
        <f t="shared" ref="P156" si="302">SUM(P157:P159)</f>
        <v>0</v>
      </c>
      <c r="Q156" s="127">
        <f t="shared" ref="Q156" si="303">SUM(Q157:Q159)</f>
        <v>0</v>
      </c>
      <c r="R156" s="127">
        <f t="shared" ref="R156" si="304">SUM(R157:R159)</f>
        <v>0</v>
      </c>
      <c r="S156" s="127">
        <f t="shared" ref="S156" si="305">SUM(S157:S159)</f>
        <v>0</v>
      </c>
      <c r="T156" s="127">
        <f t="shared" ref="T156" si="306">SUM(T157:T159)</f>
        <v>0</v>
      </c>
      <c r="U156" s="127">
        <f t="shared" ref="U156" si="307">SUM(U157:U159)</f>
        <v>0</v>
      </c>
      <c r="V156" s="127">
        <f t="shared" ref="V156" si="308">SUM(V157:V159)</f>
        <v>0</v>
      </c>
      <c r="W156" s="127">
        <f t="shared" ref="W156" si="309">SUM(W157:W159)</f>
        <v>0</v>
      </c>
      <c r="X156" s="127">
        <f t="shared" ref="X156" si="310">SUM(X157:X159)</f>
        <v>0</v>
      </c>
      <c r="Y156" s="127">
        <f t="shared" ref="Y156" si="311">SUM(Y157:Y159)</f>
        <v>0</v>
      </c>
      <c r="Z156" s="127">
        <f t="shared" ref="Z156" si="312">SUM(Z157:Z159)</f>
        <v>0</v>
      </c>
      <c r="AA156" s="127">
        <f t="shared" ref="AA156" si="313">SUM(AA157:AA159)</f>
        <v>0</v>
      </c>
      <c r="AB156" s="127">
        <f t="shared" ref="AB156" si="314">SUM(AB157:AB159)</f>
        <v>0</v>
      </c>
      <c r="AC156" s="127">
        <f t="shared" ref="AC156" si="315">SUM(AC157:AC159)</f>
        <v>0</v>
      </c>
      <c r="AD156" s="127">
        <f t="shared" ref="AD156" si="316">SUM(AD157:AD159)</f>
        <v>0</v>
      </c>
      <c r="AE156" s="127">
        <f t="shared" ref="AE156" si="317">SUM(AE157:AE159)</f>
        <v>0</v>
      </c>
      <c r="AF156" s="127">
        <f t="shared" ref="AF156" si="318">SUM(AF157:AF159)</f>
        <v>0</v>
      </c>
      <c r="AG156" s="127">
        <f t="shared" ref="AG156" si="319">SUM(AG157:AG159)</f>
        <v>0</v>
      </c>
      <c r="AH156" s="127">
        <f t="shared" ref="AH156" si="320">SUM(AH157:AH159)</f>
        <v>0</v>
      </c>
      <c r="AI156" s="127">
        <f t="shared" ref="AI156" si="321">SUM(AI157:AI159)</f>
        <v>0</v>
      </c>
      <c r="AJ156" s="127">
        <f t="shared" ref="AJ156" si="322">SUM(AJ157:AJ159)</f>
        <v>0</v>
      </c>
      <c r="AK156" s="127">
        <f t="shared" ref="AK156" si="323">SUM(AK157:AK159)</f>
        <v>0</v>
      </c>
      <c r="AL156" s="127">
        <f t="shared" ref="AL156" si="324">SUM(AL157:AL159)</f>
        <v>0</v>
      </c>
      <c r="AM156" s="127">
        <f t="shared" ref="AM156" si="325">SUM(AM157:AM159)</f>
        <v>0</v>
      </c>
      <c r="AN156" s="127">
        <f t="shared" ref="AN156" si="326">SUM(AN157:AN159)</f>
        <v>0</v>
      </c>
      <c r="AO156" s="127">
        <f t="shared" ref="AO156" si="327">SUM(AO157:AO159)</f>
        <v>0</v>
      </c>
      <c r="AP156" s="127">
        <f t="shared" ref="AP156" si="328">SUM(AP157:AP159)</f>
        <v>0</v>
      </c>
      <c r="AQ156" s="127">
        <f t="shared" ref="AQ156" si="329">SUM(AQ157:AQ159)</f>
        <v>0</v>
      </c>
      <c r="AR156" s="332"/>
    </row>
    <row r="157" spans="1:44" ht="35.25" hidden="1" customHeight="1">
      <c r="A157" s="325"/>
      <c r="B157" s="328"/>
      <c r="C157" s="329"/>
      <c r="D157" s="150" t="s">
        <v>37</v>
      </c>
      <c r="E157" s="217">
        <f t="shared" ref="E157:F159" si="330">H157+K157+N157+Q157+T157+W157+Z157+AC157+AF157+AI157+AL157+AO157</f>
        <v>0</v>
      </c>
      <c r="F157" s="217">
        <f t="shared" si="330"/>
        <v>0</v>
      </c>
      <c r="G157" s="131" t="e">
        <v>#DIV/0!</v>
      </c>
      <c r="H157" s="123">
        <f>H153</f>
        <v>0</v>
      </c>
      <c r="I157" s="123">
        <f t="shared" ref="I157:AQ157" si="331">I153</f>
        <v>0</v>
      </c>
      <c r="J157" s="123">
        <f t="shared" si="331"/>
        <v>0</v>
      </c>
      <c r="K157" s="123">
        <f t="shared" si="331"/>
        <v>0</v>
      </c>
      <c r="L157" s="123">
        <f t="shared" si="331"/>
        <v>0</v>
      </c>
      <c r="M157" s="123">
        <f t="shared" si="331"/>
        <v>0</v>
      </c>
      <c r="N157" s="123">
        <f t="shared" si="331"/>
        <v>0</v>
      </c>
      <c r="O157" s="123">
        <f t="shared" si="331"/>
        <v>0</v>
      </c>
      <c r="P157" s="123">
        <f t="shared" si="331"/>
        <v>0</v>
      </c>
      <c r="Q157" s="123">
        <f t="shared" si="331"/>
        <v>0</v>
      </c>
      <c r="R157" s="123">
        <f t="shared" si="331"/>
        <v>0</v>
      </c>
      <c r="S157" s="123">
        <f t="shared" si="331"/>
        <v>0</v>
      </c>
      <c r="T157" s="123">
        <f t="shared" si="331"/>
        <v>0</v>
      </c>
      <c r="U157" s="123">
        <f t="shared" si="331"/>
        <v>0</v>
      </c>
      <c r="V157" s="123">
        <f t="shared" si="331"/>
        <v>0</v>
      </c>
      <c r="W157" s="123">
        <f t="shared" si="331"/>
        <v>0</v>
      </c>
      <c r="X157" s="123">
        <f t="shared" si="331"/>
        <v>0</v>
      </c>
      <c r="Y157" s="123">
        <f t="shared" si="331"/>
        <v>0</v>
      </c>
      <c r="Z157" s="123">
        <f t="shared" si="331"/>
        <v>0</v>
      </c>
      <c r="AA157" s="123">
        <f t="shared" si="331"/>
        <v>0</v>
      </c>
      <c r="AB157" s="123">
        <f t="shared" si="331"/>
        <v>0</v>
      </c>
      <c r="AC157" s="123">
        <f t="shared" si="331"/>
        <v>0</v>
      </c>
      <c r="AD157" s="123">
        <f t="shared" si="331"/>
        <v>0</v>
      </c>
      <c r="AE157" s="123">
        <f t="shared" si="331"/>
        <v>0</v>
      </c>
      <c r="AF157" s="123">
        <f t="shared" si="331"/>
        <v>0</v>
      </c>
      <c r="AG157" s="123">
        <f t="shared" si="331"/>
        <v>0</v>
      </c>
      <c r="AH157" s="123">
        <f t="shared" si="331"/>
        <v>0</v>
      </c>
      <c r="AI157" s="123">
        <f t="shared" si="331"/>
        <v>0</v>
      </c>
      <c r="AJ157" s="123">
        <f t="shared" si="331"/>
        <v>0</v>
      </c>
      <c r="AK157" s="123">
        <f t="shared" si="331"/>
        <v>0</v>
      </c>
      <c r="AL157" s="123">
        <f t="shared" si="331"/>
        <v>0</v>
      </c>
      <c r="AM157" s="123">
        <f t="shared" si="331"/>
        <v>0</v>
      </c>
      <c r="AN157" s="123">
        <f t="shared" si="331"/>
        <v>0</v>
      </c>
      <c r="AO157" s="123">
        <f t="shared" si="331"/>
        <v>0</v>
      </c>
      <c r="AP157" s="123">
        <f t="shared" si="331"/>
        <v>0</v>
      </c>
      <c r="AQ157" s="123">
        <f t="shared" si="331"/>
        <v>0</v>
      </c>
      <c r="AR157" s="333"/>
    </row>
    <row r="158" spans="1:44" ht="33" hidden="1" customHeight="1">
      <c r="A158" s="325"/>
      <c r="B158" s="328"/>
      <c r="C158" s="329"/>
      <c r="D158" s="150" t="s">
        <v>2</v>
      </c>
      <c r="E158" s="217">
        <f t="shared" si="330"/>
        <v>0</v>
      </c>
      <c r="F158" s="217">
        <f t="shared" si="330"/>
        <v>0</v>
      </c>
      <c r="G158" s="131" t="e">
        <v>#DIV/0!</v>
      </c>
      <c r="H158" s="123">
        <f t="shared" ref="H158:AQ158" si="332">H154</f>
        <v>0</v>
      </c>
      <c r="I158" s="123">
        <f t="shared" si="332"/>
        <v>0</v>
      </c>
      <c r="J158" s="123">
        <f t="shared" si="332"/>
        <v>0</v>
      </c>
      <c r="K158" s="123">
        <f t="shared" si="332"/>
        <v>0</v>
      </c>
      <c r="L158" s="123">
        <f t="shared" si="332"/>
        <v>0</v>
      </c>
      <c r="M158" s="123">
        <f t="shared" si="332"/>
        <v>0</v>
      </c>
      <c r="N158" s="123">
        <f t="shared" si="332"/>
        <v>0</v>
      </c>
      <c r="O158" s="123">
        <f t="shared" si="332"/>
        <v>0</v>
      </c>
      <c r="P158" s="123">
        <f t="shared" si="332"/>
        <v>0</v>
      </c>
      <c r="Q158" s="123">
        <f t="shared" si="332"/>
        <v>0</v>
      </c>
      <c r="R158" s="123">
        <f t="shared" si="332"/>
        <v>0</v>
      </c>
      <c r="S158" s="123">
        <f t="shared" si="332"/>
        <v>0</v>
      </c>
      <c r="T158" s="123">
        <f t="shared" si="332"/>
        <v>0</v>
      </c>
      <c r="U158" s="123">
        <f t="shared" si="332"/>
        <v>0</v>
      </c>
      <c r="V158" s="123">
        <f t="shared" si="332"/>
        <v>0</v>
      </c>
      <c r="W158" s="123">
        <f t="shared" si="332"/>
        <v>0</v>
      </c>
      <c r="X158" s="123">
        <f t="shared" si="332"/>
        <v>0</v>
      </c>
      <c r="Y158" s="123">
        <f t="shared" si="332"/>
        <v>0</v>
      </c>
      <c r="Z158" s="123">
        <f t="shared" si="332"/>
        <v>0</v>
      </c>
      <c r="AA158" s="123">
        <f t="shared" si="332"/>
        <v>0</v>
      </c>
      <c r="AB158" s="123">
        <f t="shared" si="332"/>
        <v>0</v>
      </c>
      <c r="AC158" s="123">
        <f t="shared" si="332"/>
        <v>0</v>
      </c>
      <c r="AD158" s="123">
        <f t="shared" si="332"/>
        <v>0</v>
      </c>
      <c r="AE158" s="123">
        <f t="shared" si="332"/>
        <v>0</v>
      </c>
      <c r="AF158" s="123">
        <f t="shared" si="332"/>
        <v>0</v>
      </c>
      <c r="AG158" s="123">
        <f t="shared" si="332"/>
        <v>0</v>
      </c>
      <c r="AH158" s="123">
        <f t="shared" si="332"/>
        <v>0</v>
      </c>
      <c r="AI158" s="123">
        <f t="shared" si="332"/>
        <v>0</v>
      </c>
      <c r="AJ158" s="123">
        <f t="shared" si="332"/>
        <v>0</v>
      </c>
      <c r="AK158" s="123">
        <f t="shared" si="332"/>
        <v>0</v>
      </c>
      <c r="AL158" s="123">
        <f t="shared" si="332"/>
        <v>0</v>
      </c>
      <c r="AM158" s="123">
        <f t="shared" si="332"/>
        <v>0</v>
      </c>
      <c r="AN158" s="123">
        <f t="shared" si="332"/>
        <v>0</v>
      </c>
      <c r="AO158" s="123">
        <f t="shared" si="332"/>
        <v>0</v>
      </c>
      <c r="AP158" s="123">
        <f t="shared" si="332"/>
        <v>0</v>
      </c>
      <c r="AQ158" s="123">
        <f t="shared" si="332"/>
        <v>0</v>
      </c>
      <c r="AR158" s="333"/>
    </row>
    <row r="159" spans="1:44" ht="19.7" hidden="1" customHeight="1">
      <c r="A159" s="325"/>
      <c r="B159" s="330"/>
      <c r="C159" s="331"/>
      <c r="D159" s="151" t="s">
        <v>43</v>
      </c>
      <c r="E159" s="217">
        <f t="shared" si="330"/>
        <v>0</v>
      </c>
      <c r="F159" s="217">
        <f t="shared" si="330"/>
        <v>0</v>
      </c>
      <c r="G159" s="131" t="e">
        <v>#DIV/0!</v>
      </c>
      <c r="H159" s="123">
        <f t="shared" ref="H159:AQ159" si="333">H155</f>
        <v>0</v>
      </c>
      <c r="I159" s="123">
        <f t="shared" si="333"/>
        <v>0</v>
      </c>
      <c r="J159" s="123">
        <f t="shared" si="333"/>
        <v>0</v>
      </c>
      <c r="K159" s="123">
        <f t="shared" si="333"/>
        <v>0</v>
      </c>
      <c r="L159" s="123">
        <f t="shared" si="333"/>
        <v>0</v>
      </c>
      <c r="M159" s="123">
        <f t="shared" si="333"/>
        <v>0</v>
      </c>
      <c r="N159" s="123">
        <f t="shared" si="333"/>
        <v>0</v>
      </c>
      <c r="O159" s="123">
        <f t="shared" si="333"/>
        <v>0</v>
      </c>
      <c r="P159" s="123">
        <f t="shared" si="333"/>
        <v>0</v>
      </c>
      <c r="Q159" s="123">
        <f t="shared" si="333"/>
        <v>0</v>
      </c>
      <c r="R159" s="123">
        <f t="shared" si="333"/>
        <v>0</v>
      </c>
      <c r="S159" s="123">
        <f t="shared" si="333"/>
        <v>0</v>
      </c>
      <c r="T159" s="123">
        <f t="shared" si="333"/>
        <v>0</v>
      </c>
      <c r="U159" s="123">
        <f t="shared" si="333"/>
        <v>0</v>
      </c>
      <c r="V159" s="123">
        <f t="shared" si="333"/>
        <v>0</v>
      </c>
      <c r="W159" s="123">
        <f t="shared" si="333"/>
        <v>0</v>
      </c>
      <c r="X159" s="123">
        <f t="shared" si="333"/>
        <v>0</v>
      </c>
      <c r="Y159" s="123">
        <f t="shared" si="333"/>
        <v>0</v>
      </c>
      <c r="Z159" s="123">
        <f t="shared" si="333"/>
        <v>0</v>
      </c>
      <c r="AA159" s="123">
        <f t="shared" si="333"/>
        <v>0</v>
      </c>
      <c r="AB159" s="123">
        <f t="shared" si="333"/>
        <v>0</v>
      </c>
      <c r="AC159" s="123">
        <f t="shared" si="333"/>
        <v>0</v>
      </c>
      <c r="AD159" s="123">
        <f t="shared" si="333"/>
        <v>0</v>
      </c>
      <c r="AE159" s="123">
        <f t="shared" si="333"/>
        <v>0</v>
      </c>
      <c r="AF159" s="123">
        <f t="shared" si="333"/>
        <v>0</v>
      </c>
      <c r="AG159" s="123">
        <f t="shared" si="333"/>
        <v>0</v>
      </c>
      <c r="AH159" s="123">
        <f t="shared" si="333"/>
        <v>0</v>
      </c>
      <c r="AI159" s="123">
        <f t="shared" si="333"/>
        <v>0</v>
      </c>
      <c r="AJ159" s="123">
        <f t="shared" si="333"/>
        <v>0</v>
      </c>
      <c r="AK159" s="123">
        <f t="shared" si="333"/>
        <v>0</v>
      </c>
      <c r="AL159" s="123">
        <f t="shared" si="333"/>
        <v>0</v>
      </c>
      <c r="AM159" s="123">
        <f t="shared" si="333"/>
        <v>0</v>
      </c>
      <c r="AN159" s="123">
        <f t="shared" si="333"/>
        <v>0</v>
      </c>
      <c r="AO159" s="123">
        <f t="shared" si="333"/>
        <v>0</v>
      </c>
      <c r="AP159" s="123">
        <f t="shared" si="333"/>
        <v>0</v>
      </c>
      <c r="AQ159" s="123">
        <f t="shared" si="333"/>
        <v>0</v>
      </c>
      <c r="AR159" s="333"/>
    </row>
    <row r="160" spans="1:44" ht="19.7" customHeight="1">
      <c r="A160" s="334" t="s">
        <v>367</v>
      </c>
      <c r="B160" s="335"/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  <c r="AC160" s="335"/>
      <c r="AD160" s="335"/>
      <c r="AE160" s="335"/>
      <c r="AF160" s="335"/>
      <c r="AG160" s="335"/>
      <c r="AH160" s="335"/>
      <c r="AI160" s="335"/>
      <c r="AJ160" s="335"/>
      <c r="AK160" s="335"/>
      <c r="AL160" s="335"/>
      <c r="AM160" s="335"/>
      <c r="AN160" s="335"/>
      <c r="AO160" s="335"/>
      <c r="AP160" s="335"/>
      <c r="AQ160" s="335"/>
      <c r="AR160" s="336"/>
    </row>
    <row r="161" spans="1:44" ht="18.75" customHeight="1">
      <c r="A161" s="312" t="s">
        <v>95</v>
      </c>
      <c r="B161" s="313" t="s">
        <v>343</v>
      </c>
      <c r="C161" s="313" t="s">
        <v>392</v>
      </c>
      <c r="D161" s="132" t="s">
        <v>41</v>
      </c>
      <c r="E161" s="216">
        <f>SUM(E162:E164)</f>
        <v>13607.762860000001</v>
      </c>
      <c r="F161" s="216">
        <f>SUM(F162:F164)</f>
        <v>27</v>
      </c>
      <c r="G161" s="127">
        <f>F161/E161*100</f>
        <v>0.19841615611458416</v>
      </c>
      <c r="H161" s="127">
        <f t="shared" ref="H161" si="334">SUM(H162:H164)</f>
        <v>0</v>
      </c>
      <c r="I161" s="127">
        <f t="shared" ref="I161" si="335">SUM(I162:I164)</f>
        <v>0</v>
      </c>
      <c r="J161" s="127">
        <f t="shared" ref="J161" si="336">SUM(J162:J164)</f>
        <v>0</v>
      </c>
      <c r="K161" s="127">
        <f t="shared" ref="K161" si="337">SUM(K162:K164)</f>
        <v>0</v>
      </c>
      <c r="L161" s="127">
        <f t="shared" ref="L161" si="338">SUM(L162:L164)</f>
        <v>0</v>
      </c>
      <c r="M161" s="127">
        <f t="shared" ref="M161" si="339">SUM(M162:M164)</f>
        <v>0</v>
      </c>
      <c r="N161" s="127">
        <f t="shared" ref="N161" si="340">SUM(N162:N164)</f>
        <v>0</v>
      </c>
      <c r="O161" s="127">
        <f t="shared" ref="O161" si="341">SUM(O162:O164)</f>
        <v>0</v>
      </c>
      <c r="P161" s="127">
        <f t="shared" ref="P161" si="342">SUM(P162:P164)</f>
        <v>0</v>
      </c>
      <c r="Q161" s="127">
        <f t="shared" ref="Q161" si="343">SUM(Q162:Q164)</f>
        <v>27</v>
      </c>
      <c r="R161" s="127">
        <f t="shared" ref="R161" si="344">SUM(R162:R164)</f>
        <v>27</v>
      </c>
      <c r="S161" s="127">
        <f t="shared" ref="S161" si="345">SUM(S162:S164)</f>
        <v>301</v>
      </c>
      <c r="T161" s="127">
        <f t="shared" ref="T161" si="346">SUM(T162:T164)</f>
        <v>391.03500000000003</v>
      </c>
      <c r="U161" s="127">
        <f t="shared" ref="U161" si="347">SUM(U162:U164)</f>
        <v>0</v>
      </c>
      <c r="V161" s="127">
        <f t="shared" ref="V161" si="348">SUM(V162:V164)</f>
        <v>0</v>
      </c>
      <c r="W161" s="127">
        <f t="shared" ref="W161" si="349">SUM(W162:W164)</f>
        <v>0</v>
      </c>
      <c r="X161" s="127">
        <f t="shared" ref="X161" si="350">SUM(X162:X164)</f>
        <v>0</v>
      </c>
      <c r="Y161" s="127">
        <f t="shared" ref="Y161" si="351">SUM(Y162:Y164)</f>
        <v>0</v>
      </c>
      <c r="Z161" s="127">
        <f t="shared" ref="Z161" si="352">SUM(Z162:Z164)</f>
        <v>1585.9892600000001</v>
      </c>
      <c r="AA161" s="127">
        <f t="shared" ref="AA161" si="353">SUM(AA162:AA164)</f>
        <v>0</v>
      </c>
      <c r="AB161" s="127">
        <f t="shared" ref="AB161" si="354">SUM(AB162:AB164)</f>
        <v>0</v>
      </c>
      <c r="AC161" s="127">
        <f t="shared" ref="AC161" si="355">SUM(AC162:AC164)</f>
        <v>0</v>
      </c>
      <c r="AD161" s="127">
        <f t="shared" ref="AD161" si="356">SUM(AD162:AD164)</f>
        <v>0</v>
      </c>
      <c r="AE161" s="127">
        <f t="shared" ref="AE161" si="357">SUM(AE162:AE164)</f>
        <v>0</v>
      </c>
      <c r="AF161" s="127">
        <f t="shared" ref="AF161" si="358">SUM(AF162:AF164)</f>
        <v>2160.3085999999998</v>
      </c>
      <c r="AG161" s="127">
        <f t="shared" ref="AG161" si="359">SUM(AG162:AG164)</f>
        <v>0</v>
      </c>
      <c r="AH161" s="127">
        <f t="shared" ref="AH161" si="360">SUM(AH162:AH164)</f>
        <v>0</v>
      </c>
      <c r="AI161" s="127">
        <f t="shared" ref="AI161" si="361">SUM(AI162:AI164)</f>
        <v>0</v>
      </c>
      <c r="AJ161" s="127">
        <f t="shared" ref="AJ161" si="362">SUM(AJ162:AJ164)</f>
        <v>0</v>
      </c>
      <c r="AK161" s="127">
        <f t="shared" ref="AK161" si="363">SUM(AK162:AK164)</f>
        <v>0</v>
      </c>
      <c r="AL161" s="127">
        <f t="shared" ref="AL161" si="364">SUM(AL162:AL164)</f>
        <v>9443.43</v>
      </c>
      <c r="AM161" s="127">
        <f t="shared" ref="AM161" si="365">SUM(AM162:AM164)</f>
        <v>0</v>
      </c>
      <c r="AN161" s="127">
        <f t="shared" ref="AN161" si="366">SUM(AN162:AN164)</f>
        <v>0</v>
      </c>
      <c r="AO161" s="127">
        <f t="shared" ref="AO161" si="367">SUM(AO162:AO164)</f>
        <v>0</v>
      </c>
      <c r="AP161" s="127">
        <f t="shared" ref="AP161" si="368">SUM(AP162:AP164)</f>
        <v>0</v>
      </c>
      <c r="AQ161" s="127">
        <f t="shared" ref="AQ161" si="369">SUM(AQ162:AQ164)</f>
        <v>0</v>
      </c>
      <c r="AR161" s="310"/>
    </row>
    <row r="162" spans="1:44" ht="31.5">
      <c r="A162" s="312"/>
      <c r="B162" s="313"/>
      <c r="C162" s="313"/>
      <c r="D162" s="150" t="s">
        <v>37</v>
      </c>
      <c r="E162" s="217">
        <f t="shared" ref="E162:F164" si="370">H162+K162+N162+Q162+T162+W162+Z162+AC162+AF162+AI162+AL162+AO162</f>
        <v>0</v>
      </c>
      <c r="F162" s="217">
        <f t="shared" si="370"/>
        <v>0</v>
      </c>
      <c r="G162" s="127" t="e">
        <f t="shared" ref="G162:G164" si="371">F162/E162*100</f>
        <v>#DIV/0!</v>
      </c>
      <c r="H162" s="123">
        <f>H166+H170+H174+H178+H182+H186+H190+H194+H198</f>
        <v>0</v>
      </c>
      <c r="I162" s="123">
        <f t="shared" ref="I162:AQ162" si="372">I166+I170+I174+I178+I182+I186+I190+I194+I198</f>
        <v>0</v>
      </c>
      <c r="J162" s="123">
        <f t="shared" si="372"/>
        <v>0</v>
      </c>
      <c r="K162" s="123">
        <f t="shared" si="372"/>
        <v>0</v>
      </c>
      <c r="L162" s="123">
        <f t="shared" si="372"/>
        <v>0</v>
      </c>
      <c r="M162" s="123">
        <f t="shared" si="372"/>
        <v>0</v>
      </c>
      <c r="N162" s="123">
        <f t="shared" si="372"/>
        <v>0</v>
      </c>
      <c r="O162" s="123">
        <f t="shared" si="372"/>
        <v>0</v>
      </c>
      <c r="P162" s="123">
        <f t="shared" si="372"/>
        <v>0</v>
      </c>
      <c r="Q162" s="123">
        <f t="shared" si="372"/>
        <v>0</v>
      </c>
      <c r="R162" s="123">
        <f t="shared" si="372"/>
        <v>0</v>
      </c>
      <c r="S162" s="123">
        <f t="shared" si="372"/>
        <v>0</v>
      </c>
      <c r="T162" s="123">
        <f t="shared" si="372"/>
        <v>0</v>
      </c>
      <c r="U162" s="123">
        <f t="shared" si="372"/>
        <v>0</v>
      </c>
      <c r="V162" s="123">
        <f t="shared" si="372"/>
        <v>0</v>
      </c>
      <c r="W162" s="123">
        <f t="shared" si="372"/>
        <v>0</v>
      </c>
      <c r="X162" s="123">
        <f t="shared" si="372"/>
        <v>0</v>
      </c>
      <c r="Y162" s="123">
        <f t="shared" si="372"/>
        <v>0</v>
      </c>
      <c r="Z162" s="123">
        <f t="shared" si="372"/>
        <v>0</v>
      </c>
      <c r="AA162" s="123">
        <f t="shared" si="372"/>
        <v>0</v>
      </c>
      <c r="AB162" s="123">
        <f t="shared" si="372"/>
        <v>0</v>
      </c>
      <c r="AC162" s="123">
        <f t="shared" si="372"/>
        <v>0</v>
      </c>
      <c r="AD162" s="123">
        <f t="shared" si="372"/>
        <v>0</v>
      </c>
      <c r="AE162" s="123">
        <f t="shared" si="372"/>
        <v>0</v>
      </c>
      <c r="AF162" s="123">
        <f t="shared" si="372"/>
        <v>0</v>
      </c>
      <c r="AG162" s="123">
        <f t="shared" si="372"/>
        <v>0</v>
      </c>
      <c r="AH162" s="123">
        <f t="shared" si="372"/>
        <v>0</v>
      </c>
      <c r="AI162" s="123">
        <f t="shared" si="372"/>
        <v>0</v>
      </c>
      <c r="AJ162" s="123">
        <f t="shared" si="372"/>
        <v>0</v>
      </c>
      <c r="AK162" s="123">
        <f t="shared" si="372"/>
        <v>0</v>
      </c>
      <c r="AL162" s="123">
        <f t="shared" si="372"/>
        <v>0</v>
      </c>
      <c r="AM162" s="123">
        <f t="shared" si="372"/>
        <v>0</v>
      </c>
      <c r="AN162" s="123">
        <f t="shared" si="372"/>
        <v>0</v>
      </c>
      <c r="AO162" s="123">
        <f t="shared" si="372"/>
        <v>0</v>
      </c>
      <c r="AP162" s="123">
        <f t="shared" si="372"/>
        <v>0</v>
      </c>
      <c r="AQ162" s="123">
        <f t="shared" si="372"/>
        <v>0</v>
      </c>
      <c r="AR162" s="311"/>
    </row>
    <row r="163" spans="1:44" ht="46.5" customHeight="1">
      <c r="A163" s="312"/>
      <c r="B163" s="313"/>
      <c r="C163" s="313"/>
      <c r="D163" s="150" t="s">
        <v>2</v>
      </c>
      <c r="E163" s="217">
        <f t="shared" si="370"/>
        <v>0</v>
      </c>
      <c r="F163" s="217">
        <f t="shared" si="370"/>
        <v>0</v>
      </c>
      <c r="G163" s="127" t="e">
        <f t="shared" si="371"/>
        <v>#DIV/0!</v>
      </c>
      <c r="H163" s="123">
        <f t="shared" ref="H163:AQ163" si="373">H167+H171+H175+H179+H183+H187+H191+H195+H199</f>
        <v>0</v>
      </c>
      <c r="I163" s="123">
        <f t="shared" si="373"/>
        <v>0</v>
      </c>
      <c r="J163" s="123">
        <f t="shared" si="373"/>
        <v>0</v>
      </c>
      <c r="K163" s="123">
        <f t="shared" si="373"/>
        <v>0</v>
      </c>
      <c r="L163" s="123">
        <f t="shared" si="373"/>
        <v>0</v>
      </c>
      <c r="M163" s="123">
        <f t="shared" si="373"/>
        <v>0</v>
      </c>
      <c r="N163" s="123">
        <f t="shared" si="373"/>
        <v>0</v>
      </c>
      <c r="O163" s="123">
        <f t="shared" si="373"/>
        <v>0</v>
      </c>
      <c r="P163" s="123">
        <f t="shared" si="373"/>
        <v>0</v>
      </c>
      <c r="Q163" s="123">
        <f t="shared" si="373"/>
        <v>0</v>
      </c>
      <c r="R163" s="123">
        <f t="shared" si="373"/>
        <v>0</v>
      </c>
      <c r="S163" s="123">
        <f t="shared" si="373"/>
        <v>0</v>
      </c>
      <c r="T163" s="123">
        <f t="shared" si="373"/>
        <v>0</v>
      </c>
      <c r="U163" s="123">
        <f t="shared" si="373"/>
        <v>0</v>
      </c>
      <c r="V163" s="123">
        <f t="shared" si="373"/>
        <v>0</v>
      </c>
      <c r="W163" s="123">
        <f t="shared" si="373"/>
        <v>0</v>
      </c>
      <c r="X163" s="123">
        <f t="shared" si="373"/>
        <v>0</v>
      </c>
      <c r="Y163" s="123">
        <f t="shared" si="373"/>
        <v>0</v>
      </c>
      <c r="Z163" s="123">
        <f t="shared" si="373"/>
        <v>0</v>
      </c>
      <c r="AA163" s="123">
        <f t="shared" si="373"/>
        <v>0</v>
      </c>
      <c r="AB163" s="123">
        <f t="shared" si="373"/>
        <v>0</v>
      </c>
      <c r="AC163" s="123">
        <f t="shared" si="373"/>
        <v>0</v>
      </c>
      <c r="AD163" s="123">
        <f t="shared" si="373"/>
        <v>0</v>
      </c>
      <c r="AE163" s="123">
        <f t="shared" si="373"/>
        <v>0</v>
      </c>
      <c r="AF163" s="123">
        <f t="shared" si="373"/>
        <v>0</v>
      </c>
      <c r="AG163" s="123">
        <f t="shared" si="373"/>
        <v>0</v>
      </c>
      <c r="AH163" s="123">
        <f t="shared" si="373"/>
        <v>0</v>
      </c>
      <c r="AI163" s="123">
        <f t="shared" si="373"/>
        <v>0</v>
      </c>
      <c r="AJ163" s="123">
        <f t="shared" si="373"/>
        <v>0</v>
      </c>
      <c r="AK163" s="123">
        <f t="shared" si="373"/>
        <v>0</v>
      </c>
      <c r="AL163" s="123">
        <f t="shared" si="373"/>
        <v>0</v>
      </c>
      <c r="AM163" s="123">
        <f t="shared" si="373"/>
        <v>0</v>
      </c>
      <c r="AN163" s="123">
        <f t="shared" si="373"/>
        <v>0</v>
      </c>
      <c r="AO163" s="123">
        <f t="shared" si="373"/>
        <v>0</v>
      </c>
      <c r="AP163" s="123">
        <f t="shared" si="373"/>
        <v>0</v>
      </c>
      <c r="AQ163" s="123">
        <f t="shared" si="373"/>
        <v>0</v>
      </c>
      <c r="AR163" s="311"/>
    </row>
    <row r="164" spans="1:44" ht="27.2" customHeight="1">
      <c r="A164" s="312"/>
      <c r="B164" s="313"/>
      <c r="C164" s="313"/>
      <c r="D164" s="151" t="s">
        <v>43</v>
      </c>
      <c r="E164" s="217">
        <f t="shared" si="370"/>
        <v>13607.762860000001</v>
      </c>
      <c r="F164" s="217">
        <f t="shared" si="370"/>
        <v>27</v>
      </c>
      <c r="G164" s="127">
        <f t="shared" si="371"/>
        <v>0.19841615611458416</v>
      </c>
      <c r="H164" s="123">
        <f t="shared" ref="H164:AQ164" si="374">H168+H172+H176+H180+H184+H188+H192+H196+H200</f>
        <v>0</v>
      </c>
      <c r="I164" s="123">
        <f t="shared" si="374"/>
        <v>0</v>
      </c>
      <c r="J164" s="123">
        <f t="shared" si="374"/>
        <v>0</v>
      </c>
      <c r="K164" s="123">
        <f t="shared" si="374"/>
        <v>0</v>
      </c>
      <c r="L164" s="123">
        <f t="shared" si="374"/>
        <v>0</v>
      </c>
      <c r="M164" s="123">
        <f t="shared" si="374"/>
        <v>0</v>
      </c>
      <c r="N164" s="123">
        <f t="shared" si="374"/>
        <v>0</v>
      </c>
      <c r="O164" s="123">
        <f t="shared" si="374"/>
        <v>0</v>
      </c>
      <c r="P164" s="123">
        <f t="shared" si="374"/>
        <v>0</v>
      </c>
      <c r="Q164" s="123">
        <f t="shared" si="374"/>
        <v>27</v>
      </c>
      <c r="R164" s="123">
        <f t="shared" si="374"/>
        <v>27</v>
      </c>
      <c r="S164" s="123">
        <f t="shared" si="374"/>
        <v>301</v>
      </c>
      <c r="T164" s="123">
        <f t="shared" si="374"/>
        <v>391.03500000000003</v>
      </c>
      <c r="U164" s="123">
        <f t="shared" si="374"/>
        <v>0</v>
      </c>
      <c r="V164" s="123">
        <f t="shared" si="374"/>
        <v>0</v>
      </c>
      <c r="W164" s="123">
        <f t="shared" si="374"/>
        <v>0</v>
      </c>
      <c r="X164" s="123">
        <f t="shared" si="374"/>
        <v>0</v>
      </c>
      <c r="Y164" s="123">
        <f t="shared" si="374"/>
        <v>0</v>
      </c>
      <c r="Z164" s="123">
        <f t="shared" si="374"/>
        <v>1585.9892600000001</v>
      </c>
      <c r="AA164" s="123">
        <f t="shared" si="374"/>
        <v>0</v>
      </c>
      <c r="AB164" s="123">
        <f t="shared" si="374"/>
        <v>0</v>
      </c>
      <c r="AC164" s="123">
        <f t="shared" si="374"/>
        <v>0</v>
      </c>
      <c r="AD164" s="123">
        <f t="shared" si="374"/>
        <v>0</v>
      </c>
      <c r="AE164" s="123">
        <f t="shared" si="374"/>
        <v>0</v>
      </c>
      <c r="AF164" s="123">
        <f t="shared" si="374"/>
        <v>2160.3085999999998</v>
      </c>
      <c r="AG164" s="123">
        <f t="shared" si="374"/>
        <v>0</v>
      </c>
      <c r="AH164" s="123">
        <f t="shared" si="374"/>
        <v>0</v>
      </c>
      <c r="AI164" s="123">
        <f t="shared" si="374"/>
        <v>0</v>
      </c>
      <c r="AJ164" s="123">
        <f t="shared" si="374"/>
        <v>0</v>
      </c>
      <c r="AK164" s="123">
        <f t="shared" si="374"/>
        <v>0</v>
      </c>
      <c r="AL164" s="123">
        <f t="shared" si="374"/>
        <v>9443.43</v>
      </c>
      <c r="AM164" s="123">
        <f t="shared" si="374"/>
        <v>0</v>
      </c>
      <c r="AN164" s="123">
        <f t="shared" si="374"/>
        <v>0</v>
      </c>
      <c r="AO164" s="123">
        <f t="shared" si="374"/>
        <v>0</v>
      </c>
      <c r="AP164" s="123">
        <f t="shared" si="374"/>
        <v>0</v>
      </c>
      <c r="AQ164" s="123">
        <f t="shared" si="374"/>
        <v>0</v>
      </c>
      <c r="AR164" s="311"/>
    </row>
    <row r="165" spans="1:44" ht="18.75" customHeight="1">
      <c r="A165" s="312" t="s">
        <v>463</v>
      </c>
      <c r="B165" s="313" t="s">
        <v>472</v>
      </c>
      <c r="C165" s="313" t="s">
        <v>392</v>
      </c>
      <c r="D165" s="132" t="s">
        <v>41</v>
      </c>
      <c r="E165" s="216">
        <f>SUM(E166:E168)</f>
        <v>54.832000000000001</v>
      </c>
      <c r="F165" s="216">
        <f>SUM(F166:F168)</f>
        <v>7</v>
      </c>
      <c r="G165" s="127">
        <f>F165/E165*100</f>
        <v>12.766267872775023</v>
      </c>
      <c r="H165" s="127">
        <f t="shared" ref="H165" si="375">SUM(H166:H168)</f>
        <v>0</v>
      </c>
      <c r="I165" s="127">
        <f t="shared" ref="I165:AQ165" si="376">SUM(I166:I168)</f>
        <v>0</v>
      </c>
      <c r="J165" s="127">
        <f t="shared" si="376"/>
        <v>0</v>
      </c>
      <c r="K165" s="127">
        <f t="shared" si="376"/>
        <v>0</v>
      </c>
      <c r="L165" s="127">
        <f t="shared" si="376"/>
        <v>0</v>
      </c>
      <c r="M165" s="127">
        <f t="shared" si="376"/>
        <v>0</v>
      </c>
      <c r="N165" s="127">
        <f t="shared" si="376"/>
        <v>0</v>
      </c>
      <c r="O165" s="127">
        <f t="shared" si="376"/>
        <v>0</v>
      </c>
      <c r="P165" s="127">
        <f t="shared" si="376"/>
        <v>0</v>
      </c>
      <c r="Q165" s="127">
        <f t="shared" si="376"/>
        <v>7</v>
      </c>
      <c r="R165" s="127">
        <f t="shared" si="376"/>
        <v>7</v>
      </c>
      <c r="S165" s="266">
        <f>R165/Q165</f>
        <v>1</v>
      </c>
      <c r="T165" s="127">
        <f t="shared" si="376"/>
        <v>47.832000000000001</v>
      </c>
      <c r="U165" s="127">
        <f t="shared" si="376"/>
        <v>0</v>
      </c>
      <c r="V165" s="127">
        <f t="shared" si="376"/>
        <v>0</v>
      </c>
      <c r="W165" s="127">
        <f t="shared" si="376"/>
        <v>0</v>
      </c>
      <c r="X165" s="127">
        <f t="shared" si="376"/>
        <v>0</v>
      </c>
      <c r="Y165" s="127">
        <f t="shared" si="376"/>
        <v>0</v>
      </c>
      <c r="Z165" s="127">
        <f t="shared" si="376"/>
        <v>0</v>
      </c>
      <c r="AA165" s="127">
        <f t="shared" si="376"/>
        <v>0</v>
      </c>
      <c r="AB165" s="127">
        <f t="shared" si="376"/>
        <v>0</v>
      </c>
      <c r="AC165" s="127">
        <f t="shared" si="376"/>
        <v>0</v>
      </c>
      <c r="AD165" s="127">
        <f t="shared" si="376"/>
        <v>0</v>
      </c>
      <c r="AE165" s="127">
        <f t="shared" si="376"/>
        <v>0</v>
      </c>
      <c r="AF165" s="127">
        <f t="shared" si="376"/>
        <v>0</v>
      </c>
      <c r="AG165" s="127">
        <f t="shared" si="376"/>
        <v>0</v>
      </c>
      <c r="AH165" s="127">
        <f t="shared" si="376"/>
        <v>0</v>
      </c>
      <c r="AI165" s="127">
        <f t="shared" si="376"/>
        <v>0</v>
      </c>
      <c r="AJ165" s="127">
        <f t="shared" si="376"/>
        <v>0</v>
      </c>
      <c r="AK165" s="127">
        <f t="shared" si="376"/>
        <v>0</v>
      </c>
      <c r="AL165" s="127">
        <f t="shared" si="376"/>
        <v>0</v>
      </c>
      <c r="AM165" s="127">
        <f t="shared" si="376"/>
        <v>0</v>
      </c>
      <c r="AN165" s="127">
        <f t="shared" si="376"/>
        <v>0</v>
      </c>
      <c r="AO165" s="127">
        <f t="shared" si="376"/>
        <v>0</v>
      </c>
      <c r="AP165" s="127">
        <f t="shared" si="376"/>
        <v>0</v>
      </c>
      <c r="AQ165" s="127">
        <f t="shared" si="376"/>
        <v>0</v>
      </c>
      <c r="AR165" s="310"/>
    </row>
    <row r="166" spans="1:44" ht="31.5">
      <c r="A166" s="312"/>
      <c r="B166" s="313"/>
      <c r="C166" s="313"/>
      <c r="D166" s="150" t="s">
        <v>37</v>
      </c>
      <c r="E166" s="217">
        <f t="shared" ref="E166:E168" si="377">H166+K166+N166+Q166+T166+W166+Z166+AC166+AF166+AI166+AL166+AO166</f>
        <v>0</v>
      </c>
      <c r="F166" s="217">
        <f t="shared" ref="F166:F168" si="378">I166+L166+O166+R166+U166+X166+AA166+AD166+AG166+AJ166+AM166+AP166</f>
        <v>0</v>
      </c>
      <c r="G166" s="127" t="e">
        <f t="shared" ref="G166:G168" si="379">F166/E166*100</f>
        <v>#DIV/0!</v>
      </c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311"/>
    </row>
    <row r="167" spans="1:44" ht="53.25" customHeight="1">
      <c r="A167" s="312"/>
      <c r="B167" s="313"/>
      <c r="C167" s="313"/>
      <c r="D167" s="150" t="s">
        <v>2</v>
      </c>
      <c r="E167" s="217">
        <f t="shared" si="377"/>
        <v>0</v>
      </c>
      <c r="F167" s="217">
        <f t="shared" si="378"/>
        <v>0</v>
      </c>
      <c r="G167" s="127" t="e">
        <f t="shared" si="379"/>
        <v>#DIV/0!</v>
      </c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311"/>
    </row>
    <row r="168" spans="1:44" ht="72.75" customHeight="1">
      <c r="A168" s="312"/>
      <c r="B168" s="313"/>
      <c r="C168" s="313"/>
      <c r="D168" s="151" t="s">
        <v>43</v>
      </c>
      <c r="E168" s="217">
        <f t="shared" si="377"/>
        <v>54.832000000000001</v>
      </c>
      <c r="F168" s="217">
        <f t="shared" si="378"/>
        <v>7</v>
      </c>
      <c r="G168" s="127">
        <f t="shared" si="379"/>
        <v>12.766267872775023</v>
      </c>
      <c r="H168" s="123"/>
      <c r="I168" s="123"/>
      <c r="J168" s="123"/>
      <c r="K168" s="123"/>
      <c r="L168" s="123"/>
      <c r="M168" s="123"/>
      <c r="N168" s="123"/>
      <c r="O168" s="123"/>
      <c r="P168" s="123"/>
      <c r="Q168" s="123">
        <v>7</v>
      </c>
      <c r="R168" s="123">
        <v>7</v>
      </c>
      <c r="S168" s="266">
        <f>R168/Q168</f>
        <v>1</v>
      </c>
      <c r="T168" s="204">
        <f>54.832-7</f>
        <v>47.832000000000001</v>
      </c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311"/>
    </row>
    <row r="169" spans="1:44" ht="18.75" customHeight="1">
      <c r="A169" s="312" t="s">
        <v>464</v>
      </c>
      <c r="B169" s="313" t="s">
        <v>473</v>
      </c>
      <c r="C169" s="313" t="s">
        <v>392</v>
      </c>
      <c r="D169" s="132" t="s">
        <v>41</v>
      </c>
      <c r="E169" s="216">
        <f>SUM(E170:E172)</f>
        <v>2160.3085999999998</v>
      </c>
      <c r="F169" s="216">
        <f>SUM(F170:F172)</f>
        <v>0</v>
      </c>
      <c r="G169" s="127">
        <f>F169/E169*100</f>
        <v>0</v>
      </c>
      <c r="H169" s="127">
        <f t="shared" ref="H169" si="380">SUM(H170:H172)</f>
        <v>0</v>
      </c>
      <c r="I169" s="127">
        <f t="shared" ref="I169:AQ169" si="381">SUM(I170:I172)</f>
        <v>0</v>
      </c>
      <c r="J169" s="127">
        <f t="shared" si="381"/>
        <v>0</v>
      </c>
      <c r="K169" s="127">
        <f t="shared" si="381"/>
        <v>0</v>
      </c>
      <c r="L169" s="127">
        <f t="shared" si="381"/>
        <v>0</v>
      </c>
      <c r="M169" s="127">
        <f t="shared" si="381"/>
        <v>0</v>
      </c>
      <c r="N169" s="127">
        <f t="shared" si="381"/>
        <v>0</v>
      </c>
      <c r="O169" s="127">
        <f t="shared" si="381"/>
        <v>0</v>
      </c>
      <c r="P169" s="127">
        <f t="shared" si="381"/>
        <v>0</v>
      </c>
      <c r="Q169" s="127">
        <f t="shared" si="381"/>
        <v>0</v>
      </c>
      <c r="R169" s="127">
        <f t="shared" si="381"/>
        <v>0</v>
      </c>
      <c r="S169" s="127">
        <f t="shared" si="381"/>
        <v>0</v>
      </c>
      <c r="T169" s="127">
        <f t="shared" si="381"/>
        <v>0</v>
      </c>
      <c r="U169" s="127">
        <f t="shared" si="381"/>
        <v>0</v>
      </c>
      <c r="V169" s="127">
        <f t="shared" si="381"/>
        <v>0</v>
      </c>
      <c r="W169" s="127">
        <f t="shared" si="381"/>
        <v>0</v>
      </c>
      <c r="X169" s="127">
        <f t="shared" si="381"/>
        <v>0</v>
      </c>
      <c r="Y169" s="127">
        <f t="shared" si="381"/>
        <v>0</v>
      </c>
      <c r="Z169" s="127">
        <f t="shared" si="381"/>
        <v>0</v>
      </c>
      <c r="AA169" s="127">
        <f t="shared" si="381"/>
        <v>0</v>
      </c>
      <c r="AB169" s="127">
        <f t="shared" si="381"/>
        <v>0</v>
      </c>
      <c r="AC169" s="127">
        <f t="shared" si="381"/>
        <v>0</v>
      </c>
      <c r="AD169" s="127">
        <f t="shared" si="381"/>
        <v>0</v>
      </c>
      <c r="AE169" s="127">
        <f t="shared" si="381"/>
        <v>0</v>
      </c>
      <c r="AF169" s="127">
        <f t="shared" si="381"/>
        <v>2160.3085999999998</v>
      </c>
      <c r="AG169" s="127">
        <f t="shared" si="381"/>
        <v>0</v>
      </c>
      <c r="AH169" s="127">
        <f t="shared" si="381"/>
        <v>0</v>
      </c>
      <c r="AI169" s="127">
        <f t="shared" si="381"/>
        <v>0</v>
      </c>
      <c r="AJ169" s="127">
        <f t="shared" si="381"/>
        <v>0</v>
      </c>
      <c r="AK169" s="127">
        <f t="shared" si="381"/>
        <v>0</v>
      </c>
      <c r="AL169" s="127">
        <f t="shared" si="381"/>
        <v>0</v>
      </c>
      <c r="AM169" s="127">
        <f t="shared" si="381"/>
        <v>0</v>
      </c>
      <c r="AN169" s="127">
        <f t="shared" si="381"/>
        <v>0</v>
      </c>
      <c r="AO169" s="127">
        <f t="shared" si="381"/>
        <v>0</v>
      </c>
      <c r="AP169" s="127">
        <f t="shared" si="381"/>
        <v>0</v>
      </c>
      <c r="AQ169" s="127">
        <f t="shared" si="381"/>
        <v>0</v>
      </c>
      <c r="AR169" s="310"/>
    </row>
    <row r="170" spans="1:44" ht="31.5">
      <c r="A170" s="312"/>
      <c r="B170" s="313"/>
      <c r="C170" s="313"/>
      <c r="D170" s="150" t="s">
        <v>37</v>
      </c>
      <c r="E170" s="217">
        <f t="shared" ref="E170:E172" si="382">H170+K170+N170+Q170+T170+W170+Z170+AC170+AF170+AI170+AL170+AO170</f>
        <v>0</v>
      </c>
      <c r="F170" s="217">
        <f t="shared" ref="F170:F172" si="383">I170+L170+O170+R170+U170+X170+AA170+AD170+AG170+AJ170+AM170+AP170</f>
        <v>0</v>
      </c>
      <c r="G170" s="127" t="e">
        <f t="shared" ref="G170:G172" si="384">F170/E170*100</f>
        <v>#DIV/0!</v>
      </c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311"/>
    </row>
    <row r="171" spans="1:44" ht="46.5" customHeight="1">
      <c r="A171" s="312"/>
      <c r="B171" s="313"/>
      <c r="C171" s="313"/>
      <c r="D171" s="150" t="s">
        <v>2</v>
      </c>
      <c r="E171" s="217">
        <f t="shared" si="382"/>
        <v>0</v>
      </c>
      <c r="F171" s="217">
        <f t="shared" si="383"/>
        <v>0</v>
      </c>
      <c r="G171" s="127" t="e">
        <f t="shared" si="384"/>
        <v>#DIV/0!</v>
      </c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311"/>
    </row>
    <row r="172" spans="1:44" ht="27.2" customHeight="1">
      <c r="A172" s="312"/>
      <c r="B172" s="313"/>
      <c r="C172" s="313"/>
      <c r="D172" s="151" t="s">
        <v>43</v>
      </c>
      <c r="E172" s="217">
        <f t="shared" si="382"/>
        <v>2160.3085999999998</v>
      </c>
      <c r="F172" s="217">
        <f t="shared" si="383"/>
        <v>0</v>
      </c>
      <c r="G172" s="127">
        <f t="shared" si="384"/>
        <v>0</v>
      </c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204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204">
        <v>2160.3085999999998</v>
      </c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311"/>
    </row>
    <row r="173" spans="1:44" ht="18.75" customHeight="1">
      <c r="A173" s="312" t="s">
        <v>465</v>
      </c>
      <c r="B173" s="313" t="s">
        <v>474</v>
      </c>
      <c r="C173" s="313" t="s">
        <v>392</v>
      </c>
      <c r="D173" s="132" t="s">
        <v>41</v>
      </c>
      <c r="E173" s="216">
        <f>SUM(E174:E176)</f>
        <v>42.452500000000001</v>
      </c>
      <c r="F173" s="216">
        <f>SUM(F174:F176)</f>
        <v>0</v>
      </c>
      <c r="G173" s="127">
        <f>F173/E173*100</f>
        <v>0</v>
      </c>
      <c r="H173" s="127">
        <f t="shared" ref="H173" si="385">SUM(H174:H176)</f>
        <v>0</v>
      </c>
      <c r="I173" s="127">
        <f t="shared" ref="I173:AQ173" si="386">SUM(I174:I176)</f>
        <v>0</v>
      </c>
      <c r="J173" s="127">
        <f t="shared" si="386"/>
        <v>0</v>
      </c>
      <c r="K173" s="127">
        <f t="shared" si="386"/>
        <v>0</v>
      </c>
      <c r="L173" s="127">
        <f t="shared" si="386"/>
        <v>0</v>
      </c>
      <c r="M173" s="127">
        <f t="shared" si="386"/>
        <v>0</v>
      </c>
      <c r="N173" s="127">
        <f t="shared" si="386"/>
        <v>0</v>
      </c>
      <c r="O173" s="127">
        <f t="shared" si="386"/>
        <v>0</v>
      </c>
      <c r="P173" s="127">
        <f t="shared" si="386"/>
        <v>0</v>
      </c>
      <c r="Q173" s="127">
        <f t="shared" si="386"/>
        <v>0</v>
      </c>
      <c r="R173" s="127">
        <f t="shared" si="386"/>
        <v>0</v>
      </c>
      <c r="S173" s="127">
        <f t="shared" si="386"/>
        <v>0</v>
      </c>
      <c r="T173" s="127">
        <f t="shared" si="386"/>
        <v>42.452500000000001</v>
      </c>
      <c r="U173" s="127">
        <f t="shared" si="386"/>
        <v>0</v>
      </c>
      <c r="V173" s="127">
        <f t="shared" si="386"/>
        <v>0</v>
      </c>
      <c r="W173" s="127">
        <f t="shared" si="386"/>
        <v>0</v>
      </c>
      <c r="X173" s="127">
        <f t="shared" si="386"/>
        <v>0</v>
      </c>
      <c r="Y173" s="127">
        <f t="shared" si="386"/>
        <v>0</v>
      </c>
      <c r="Z173" s="127">
        <f t="shared" si="386"/>
        <v>0</v>
      </c>
      <c r="AA173" s="127">
        <f t="shared" si="386"/>
        <v>0</v>
      </c>
      <c r="AB173" s="127">
        <f t="shared" si="386"/>
        <v>0</v>
      </c>
      <c r="AC173" s="127">
        <f t="shared" si="386"/>
        <v>0</v>
      </c>
      <c r="AD173" s="127">
        <f t="shared" si="386"/>
        <v>0</v>
      </c>
      <c r="AE173" s="127">
        <f t="shared" si="386"/>
        <v>0</v>
      </c>
      <c r="AF173" s="127">
        <f t="shared" si="386"/>
        <v>0</v>
      </c>
      <c r="AG173" s="127">
        <f t="shared" si="386"/>
        <v>0</v>
      </c>
      <c r="AH173" s="127">
        <f t="shared" si="386"/>
        <v>0</v>
      </c>
      <c r="AI173" s="127">
        <f t="shared" si="386"/>
        <v>0</v>
      </c>
      <c r="AJ173" s="127">
        <f t="shared" si="386"/>
        <v>0</v>
      </c>
      <c r="AK173" s="127">
        <f t="shared" si="386"/>
        <v>0</v>
      </c>
      <c r="AL173" s="127">
        <f t="shared" si="386"/>
        <v>0</v>
      </c>
      <c r="AM173" s="127">
        <f t="shared" si="386"/>
        <v>0</v>
      </c>
      <c r="AN173" s="127">
        <f t="shared" si="386"/>
        <v>0</v>
      </c>
      <c r="AO173" s="127">
        <f t="shared" si="386"/>
        <v>0</v>
      </c>
      <c r="AP173" s="127">
        <f t="shared" si="386"/>
        <v>0</v>
      </c>
      <c r="AQ173" s="127">
        <f t="shared" si="386"/>
        <v>0</v>
      </c>
      <c r="AR173" s="310"/>
    </row>
    <row r="174" spans="1:44" ht="31.5">
      <c r="A174" s="312"/>
      <c r="B174" s="313"/>
      <c r="C174" s="313"/>
      <c r="D174" s="150" t="s">
        <v>37</v>
      </c>
      <c r="E174" s="217">
        <f t="shared" ref="E174:E176" si="387">H174+K174+N174+Q174+T174+W174+Z174+AC174+AF174+AI174+AL174+AO174</f>
        <v>0</v>
      </c>
      <c r="F174" s="217">
        <f t="shared" ref="F174:F176" si="388">I174+L174+O174+R174+U174+X174+AA174+AD174+AG174+AJ174+AM174+AP174</f>
        <v>0</v>
      </c>
      <c r="G174" s="127" t="e">
        <f t="shared" ref="G174:G176" si="389">F174/E174*100</f>
        <v>#DIV/0!</v>
      </c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311"/>
    </row>
    <row r="175" spans="1:44" ht="46.5" customHeight="1">
      <c r="A175" s="312"/>
      <c r="B175" s="313"/>
      <c r="C175" s="313"/>
      <c r="D175" s="150" t="s">
        <v>2</v>
      </c>
      <c r="E175" s="217">
        <f t="shared" si="387"/>
        <v>0</v>
      </c>
      <c r="F175" s="217">
        <f t="shared" si="388"/>
        <v>0</v>
      </c>
      <c r="G175" s="127" t="e">
        <f t="shared" si="389"/>
        <v>#DIV/0!</v>
      </c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311"/>
    </row>
    <row r="176" spans="1:44" ht="52.5" customHeight="1">
      <c r="A176" s="312"/>
      <c r="B176" s="313"/>
      <c r="C176" s="313"/>
      <c r="D176" s="151" t="s">
        <v>43</v>
      </c>
      <c r="E176" s="217">
        <f t="shared" si="387"/>
        <v>42.452500000000001</v>
      </c>
      <c r="F176" s="217">
        <f t="shared" si="388"/>
        <v>0</v>
      </c>
      <c r="G176" s="127">
        <f t="shared" si="389"/>
        <v>0</v>
      </c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204">
        <v>42.452500000000001</v>
      </c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311"/>
    </row>
    <row r="177" spans="1:44" ht="18.75" customHeight="1">
      <c r="A177" s="312" t="s">
        <v>466</v>
      </c>
      <c r="B177" s="313" t="s">
        <v>475</v>
      </c>
      <c r="C177" s="313" t="s">
        <v>392</v>
      </c>
      <c r="D177" s="132" t="s">
        <v>41</v>
      </c>
      <c r="E177" s="216">
        <f>SUM(E178:E180)</f>
        <v>29.138999999999999</v>
      </c>
      <c r="F177" s="216">
        <f>SUM(F178:F180)</f>
        <v>0</v>
      </c>
      <c r="G177" s="127">
        <f>F177/E177*100</f>
        <v>0</v>
      </c>
      <c r="H177" s="127">
        <f t="shared" ref="H177" si="390">SUM(H178:H180)</f>
        <v>0</v>
      </c>
      <c r="I177" s="127">
        <f t="shared" ref="I177:AQ177" si="391">SUM(I178:I180)</f>
        <v>0</v>
      </c>
      <c r="J177" s="127">
        <f t="shared" si="391"/>
        <v>0</v>
      </c>
      <c r="K177" s="127">
        <f t="shared" si="391"/>
        <v>0</v>
      </c>
      <c r="L177" s="127">
        <f t="shared" si="391"/>
        <v>0</v>
      </c>
      <c r="M177" s="127">
        <f t="shared" si="391"/>
        <v>0</v>
      </c>
      <c r="N177" s="127">
        <f t="shared" si="391"/>
        <v>0</v>
      </c>
      <c r="O177" s="127">
        <f t="shared" si="391"/>
        <v>0</v>
      </c>
      <c r="P177" s="127">
        <f t="shared" si="391"/>
        <v>0</v>
      </c>
      <c r="Q177" s="127">
        <f t="shared" si="391"/>
        <v>0</v>
      </c>
      <c r="R177" s="127">
        <f t="shared" si="391"/>
        <v>0</v>
      </c>
      <c r="S177" s="127">
        <f t="shared" si="391"/>
        <v>0</v>
      </c>
      <c r="T177" s="127">
        <f t="shared" si="391"/>
        <v>29.138999999999999</v>
      </c>
      <c r="U177" s="127">
        <f t="shared" si="391"/>
        <v>0</v>
      </c>
      <c r="V177" s="127">
        <f t="shared" si="391"/>
        <v>0</v>
      </c>
      <c r="W177" s="127">
        <f t="shared" si="391"/>
        <v>0</v>
      </c>
      <c r="X177" s="127">
        <f t="shared" si="391"/>
        <v>0</v>
      </c>
      <c r="Y177" s="127">
        <f t="shared" si="391"/>
        <v>0</v>
      </c>
      <c r="Z177" s="127">
        <f t="shared" si="391"/>
        <v>0</v>
      </c>
      <c r="AA177" s="127">
        <f t="shared" si="391"/>
        <v>0</v>
      </c>
      <c r="AB177" s="127">
        <f t="shared" si="391"/>
        <v>0</v>
      </c>
      <c r="AC177" s="127">
        <f t="shared" si="391"/>
        <v>0</v>
      </c>
      <c r="AD177" s="127">
        <f t="shared" si="391"/>
        <v>0</v>
      </c>
      <c r="AE177" s="127">
        <f t="shared" si="391"/>
        <v>0</v>
      </c>
      <c r="AF177" s="127">
        <f t="shared" si="391"/>
        <v>0</v>
      </c>
      <c r="AG177" s="127">
        <f t="shared" si="391"/>
        <v>0</v>
      </c>
      <c r="AH177" s="127">
        <f t="shared" si="391"/>
        <v>0</v>
      </c>
      <c r="AI177" s="127">
        <f t="shared" si="391"/>
        <v>0</v>
      </c>
      <c r="AJ177" s="127">
        <f t="shared" si="391"/>
        <v>0</v>
      </c>
      <c r="AK177" s="127">
        <f t="shared" si="391"/>
        <v>0</v>
      </c>
      <c r="AL177" s="127">
        <f t="shared" si="391"/>
        <v>0</v>
      </c>
      <c r="AM177" s="127">
        <f t="shared" si="391"/>
        <v>0</v>
      </c>
      <c r="AN177" s="127">
        <f t="shared" si="391"/>
        <v>0</v>
      </c>
      <c r="AO177" s="127">
        <f t="shared" si="391"/>
        <v>0</v>
      </c>
      <c r="AP177" s="127">
        <f t="shared" si="391"/>
        <v>0</v>
      </c>
      <c r="AQ177" s="127">
        <f t="shared" si="391"/>
        <v>0</v>
      </c>
      <c r="AR177" s="310"/>
    </row>
    <row r="178" spans="1:44" ht="31.5">
      <c r="A178" s="312"/>
      <c r="B178" s="313"/>
      <c r="C178" s="313"/>
      <c r="D178" s="150" t="s">
        <v>37</v>
      </c>
      <c r="E178" s="217">
        <f t="shared" ref="E178:E180" si="392">H178+K178+N178+Q178+T178+W178+Z178+AC178+AF178+AI178+AL178+AO178</f>
        <v>0</v>
      </c>
      <c r="F178" s="217">
        <f t="shared" ref="F178:F180" si="393">I178+L178+O178+R178+U178+X178+AA178+AD178+AG178+AJ178+AM178+AP178</f>
        <v>0</v>
      </c>
      <c r="G178" s="127" t="e">
        <f t="shared" ref="G178:G180" si="394">F178/E178*100</f>
        <v>#DIV/0!</v>
      </c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311"/>
    </row>
    <row r="179" spans="1:44" ht="46.5" customHeight="1">
      <c r="A179" s="312"/>
      <c r="B179" s="313"/>
      <c r="C179" s="313"/>
      <c r="D179" s="150" t="s">
        <v>2</v>
      </c>
      <c r="E179" s="217">
        <f t="shared" si="392"/>
        <v>0</v>
      </c>
      <c r="F179" s="217">
        <f t="shared" si="393"/>
        <v>0</v>
      </c>
      <c r="G179" s="127" t="e">
        <f t="shared" si="394"/>
        <v>#DIV/0!</v>
      </c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311"/>
    </row>
    <row r="180" spans="1:44" ht="17.25" customHeight="1">
      <c r="A180" s="312"/>
      <c r="B180" s="313"/>
      <c r="C180" s="313"/>
      <c r="D180" s="151" t="s">
        <v>43</v>
      </c>
      <c r="E180" s="217">
        <f t="shared" si="392"/>
        <v>29.138999999999999</v>
      </c>
      <c r="F180" s="217">
        <f t="shared" si="393"/>
        <v>0</v>
      </c>
      <c r="G180" s="127">
        <f t="shared" si="394"/>
        <v>0</v>
      </c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204">
        <v>29.138999999999999</v>
      </c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311"/>
    </row>
    <row r="181" spans="1:44" ht="18.75" customHeight="1">
      <c r="A181" s="312" t="s">
        <v>467</v>
      </c>
      <c r="B181" s="313" t="s">
        <v>476</v>
      </c>
      <c r="C181" s="313" t="s">
        <v>392</v>
      </c>
      <c r="D181" s="132" t="s">
        <v>41</v>
      </c>
      <c r="E181" s="216">
        <f>SUM(E182:E184)</f>
        <v>206.99600000000001</v>
      </c>
      <c r="F181" s="216">
        <f>SUM(F182:F184)</f>
        <v>7</v>
      </c>
      <c r="G181" s="127">
        <f>F181/E181*100</f>
        <v>3.3817078590890643</v>
      </c>
      <c r="H181" s="127">
        <f t="shared" ref="H181" si="395">SUM(H182:H184)</f>
        <v>0</v>
      </c>
      <c r="I181" s="127">
        <f t="shared" ref="I181:AQ181" si="396">SUM(I182:I184)</f>
        <v>0</v>
      </c>
      <c r="J181" s="127">
        <f t="shared" si="396"/>
        <v>0</v>
      </c>
      <c r="K181" s="127">
        <f t="shared" si="396"/>
        <v>0</v>
      </c>
      <c r="L181" s="127">
        <f t="shared" si="396"/>
        <v>0</v>
      </c>
      <c r="M181" s="127">
        <f t="shared" si="396"/>
        <v>0</v>
      </c>
      <c r="N181" s="127">
        <f t="shared" si="396"/>
        <v>0</v>
      </c>
      <c r="O181" s="127">
        <f t="shared" si="396"/>
        <v>0</v>
      </c>
      <c r="P181" s="127">
        <f t="shared" si="396"/>
        <v>0</v>
      </c>
      <c r="Q181" s="127">
        <f t="shared" si="396"/>
        <v>7</v>
      </c>
      <c r="R181" s="127">
        <f t="shared" si="396"/>
        <v>7</v>
      </c>
      <c r="S181" s="127">
        <f>R181/Q181*100</f>
        <v>100</v>
      </c>
      <c r="T181" s="127">
        <f t="shared" si="396"/>
        <v>199.99600000000001</v>
      </c>
      <c r="U181" s="127">
        <f t="shared" si="396"/>
        <v>0</v>
      </c>
      <c r="V181" s="127">
        <f t="shared" si="396"/>
        <v>0</v>
      </c>
      <c r="W181" s="127">
        <f t="shared" si="396"/>
        <v>0</v>
      </c>
      <c r="X181" s="127">
        <f t="shared" si="396"/>
        <v>0</v>
      </c>
      <c r="Y181" s="127">
        <f t="shared" si="396"/>
        <v>0</v>
      </c>
      <c r="Z181" s="127">
        <f t="shared" si="396"/>
        <v>0</v>
      </c>
      <c r="AA181" s="127">
        <f t="shared" si="396"/>
        <v>0</v>
      </c>
      <c r="AB181" s="127">
        <f t="shared" si="396"/>
        <v>0</v>
      </c>
      <c r="AC181" s="127">
        <f t="shared" si="396"/>
        <v>0</v>
      </c>
      <c r="AD181" s="127">
        <f t="shared" si="396"/>
        <v>0</v>
      </c>
      <c r="AE181" s="127">
        <f t="shared" si="396"/>
        <v>0</v>
      </c>
      <c r="AF181" s="127">
        <f t="shared" si="396"/>
        <v>0</v>
      </c>
      <c r="AG181" s="127">
        <f t="shared" si="396"/>
        <v>0</v>
      </c>
      <c r="AH181" s="127">
        <f t="shared" si="396"/>
        <v>0</v>
      </c>
      <c r="AI181" s="127">
        <f t="shared" si="396"/>
        <v>0</v>
      </c>
      <c r="AJ181" s="127">
        <f t="shared" si="396"/>
        <v>0</v>
      </c>
      <c r="AK181" s="127">
        <f t="shared" si="396"/>
        <v>0</v>
      </c>
      <c r="AL181" s="127">
        <f t="shared" si="396"/>
        <v>0</v>
      </c>
      <c r="AM181" s="127">
        <f t="shared" si="396"/>
        <v>0</v>
      </c>
      <c r="AN181" s="127">
        <f t="shared" si="396"/>
        <v>0</v>
      </c>
      <c r="AO181" s="127">
        <f t="shared" si="396"/>
        <v>0</v>
      </c>
      <c r="AP181" s="127">
        <f t="shared" si="396"/>
        <v>0</v>
      </c>
      <c r="AQ181" s="127">
        <f t="shared" si="396"/>
        <v>0</v>
      </c>
      <c r="AR181" s="310"/>
    </row>
    <row r="182" spans="1:44" ht="31.5">
      <c r="A182" s="312"/>
      <c r="B182" s="313"/>
      <c r="C182" s="313"/>
      <c r="D182" s="150" t="s">
        <v>37</v>
      </c>
      <c r="E182" s="217">
        <f t="shared" ref="E182:E184" si="397">H182+K182+N182+Q182+T182+W182+Z182+AC182+AF182+AI182+AL182+AO182</f>
        <v>0</v>
      </c>
      <c r="F182" s="217">
        <f t="shared" ref="F182:F184" si="398">I182+L182+O182+R182+U182+X182+AA182+AD182+AG182+AJ182+AM182+AP182</f>
        <v>0</v>
      </c>
      <c r="G182" s="127" t="e">
        <f t="shared" ref="G182:G184" si="399">F182/E182*100</f>
        <v>#DIV/0!</v>
      </c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311"/>
    </row>
    <row r="183" spans="1:44" ht="46.5" customHeight="1">
      <c r="A183" s="312"/>
      <c r="B183" s="313"/>
      <c r="C183" s="313"/>
      <c r="D183" s="150" t="s">
        <v>2</v>
      </c>
      <c r="E183" s="217">
        <f t="shared" si="397"/>
        <v>0</v>
      </c>
      <c r="F183" s="217">
        <f t="shared" si="398"/>
        <v>0</v>
      </c>
      <c r="G183" s="127" t="e">
        <f t="shared" si="399"/>
        <v>#DIV/0!</v>
      </c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311"/>
    </row>
    <row r="184" spans="1:44" ht="81.75" customHeight="1">
      <c r="A184" s="312"/>
      <c r="B184" s="313"/>
      <c r="C184" s="313"/>
      <c r="D184" s="151" t="s">
        <v>43</v>
      </c>
      <c r="E184" s="217">
        <f t="shared" si="397"/>
        <v>206.99600000000001</v>
      </c>
      <c r="F184" s="217">
        <f t="shared" si="398"/>
        <v>7</v>
      </c>
      <c r="G184" s="127">
        <f t="shared" si="399"/>
        <v>3.3817078590890643</v>
      </c>
      <c r="H184" s="123"/>
      <c r="I184" s="123"/>
      <c r="J184" s="123"/>
      <c r="K184" s="123"/>
      <c r="L184" s="123"/>
      <c r="M184" s="123"/>
      <c r="N184" s="123"/>
      <c r="O184" s="123"/>
      <c r="P184" s="123"/>
      <c r="Q184" s="123">
        <v>7</v>
      </c>
      <c r="R184" s="123">
        <v>7</v>
      </c>
      <c r="S184" s="127">
        <f>R184/Q184*100</f>
        <v>100</v>
      </c>
      <c r="T184" s="204">
        <f>206.996-7</f>
        <v>199.99600000000001</v>
      </c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311"/>
    </row>
    <row r="185" spans="1:44" ht="18.75" customHeight="1">
      <c r="A185" s="312" t="s">
        <v>468</v>
      </c>
      <c r="B185" s="313" t="s">
        <v>477</v>
      </c>
      <c r="C185" s="313" t="s">
        <v>392</v>
      </c>
      <c r="D185" s="132" t="s">
        <v>41</v>
      </c>
      <c r="E185" s="216">
        <f>SUM(E186:E188)</f>
        <v>34.402000000000001</v>
      </c>
      <c r="F185" s="216">
        <f>SUM(F186:F188)</f>
        <v>6</v>
      </c>
      <c r="G185" s="127">
        <f>F185/E185*100</f>
        <v>17.440846462414974</v>
      </c>
      <c r="H185" s="127">
        <f t="shared" ref="H185" si="400">SUM(H186:H188)</f>
        <v>0</v>
      </c>
      <c r="I185" s="127">
        <f t="shared" ref="I185:AQ185" si="401">SUM(I186:I188)</f>
        <v>0</v>
      </c>
      <c r="J185" s="127">
        <f t="shared" si="401"/>
        <v>0</v>
      </c>
      <c r="K185" s="127">
        <f t="shared" si="401"/>
        <v>0</v>
      </c>
      <c r="L185" s="127">
        <f t="shared" si="401"/>
        <v>0</v>
      </c>
      <c r="M185" s="127">
        <f t="shared" si="401"/>
        <v>0</v>
      </c>
      <c r="N185" s="127">
        <f t="shared" si="401"/>
        <v>0</v>
      </c>
      <c r="O185" s="127">
        <f t="shared" si="401"/>
        <v>0</v>
      </c>
      <c r="P185" s="127">
        <f t="shared" si="401"/>
        <v>0</v>
      </c>
      <c r="Q185" s="127">
        <f t="shared" si="401"/>
        <v>6</v>
      </c>
      <c r="R185" s="127">
        <f t="shared" si="401"/>
        <v>6</v>
      </c>
      <c r="S185" s="127">
        <f>R185/Q185*100</f>
        <v>100</v>
      </c>
      <c r="T185" s="127">
        <f t="shared" si="401"/>
        <v>28.402000000000001</v>
      </c>
      <c r="U185" s="127">
        <f t="shared" si="401"/>
        <v>0</v>
      </c>
      <c r="V185" s="127">
        <f t="shared" si="401"/>
        <v>0</v>
      </c>
      <c r="W185" s="127">
        <f t="shared" si="401"/>
        <v>0</v>
      </c>
      <c r="X185" s="127">
        <f t="shared" si="401"/>
        <v>0</v>
      </c>
      <c r="Y185" s="127">
        <f t="shared" si="401"/>
        <v>0</v>
      </c>
      <c r="Z185" s="127">
        <f t="shared" si="401"/>
        <v>0</v>
      </c>
      <c r="AA185" s="127">
        <f t="shared" si="401"/>
        <v>0</v>
      </c>
      <c r="AB185" s="127">
        <f t="shared" si="401"/>
        <v>0</v>
      </c>
      <c r="AC185" s="127">
        <f t="shared" si="401"/>
        <v>0</v>
      </c>
      <c r="AD185" s="127">
        <f t="shared" si="401"/>
        <v>0</v>
      </c>
      <c r="AE185" s="127">
        <f t="shared" si="401"/>
        <v>0</v>
      </c>
      <c r="AF185" s="127">
        <f t="shared" si="401"/>
        <v>0</v>
      </c>
      <c r="AG185" s="127">
        <f t="shared" si="401"/>
        <v>0</v>
      </c>
      <c r="AH185" s="127">
        <f t="shared" si="401"/>
        <v>0</v>
      </c>
      <c r="AI185" s="127">
        <f t="shared" si="401"/>
        <v>0</v>
      </c>
      <c r="AJ185" s="127">
        <f t="shared" si="401"/>
        <v>0</v>
      </c>
      <c r="AK185" s="127">
        <f t="shared" si="401"/>
        <v>0</v>
      </c>
      <c r="AL185" s="127">
        <f t="shared" si="401"/>
        <v>0</v>
      </c>
      <c r="AM185" s="127">
        <f t="shared" si="401"/>
        <v>0</v>
      </c>
      <c r="AN185" s="127">
        <f t="shared" si="401"/>
        <v>0</v>
      </c>
      <c r="AO185" s="127">
        <f t="shared" si="401"/>
        <v>0</v>
      </c>
      <c r="AP185" s="127">
        <f t="shared" si="401"/>
        <v>0</v>
      </c>
      <c r="AQ185" s="127">
        <f t="shared" si="401"/>
        <v>0</v>
      </c>
      <c r="AR185" s="310"/>
    </row>
    <row r="186" spans="1:44" ht="31.5">
      <c r="A186" s="312"/>
      <c r="B186" s="313"/>
      <c r="C186" s="313"/>
      <c r="D186" s="150" t="s">
        <v>37</v>
      </c>
      <c r="E186" s="217">
        <f t="shared" ref="E186:E188" si="402">H186+K186+N186+Q186+T186+W186+Z186+AC186+AF186+AI186+AL186+AO186</f>
        <v>0</v>
      </c>
      <c r="F186" s="217">
        <f t="shared" ref="F186:F188" si="403">I186+L186+O186+R186+U186+X186+AA186+AD186+AG186+AJ186+AM186+AP186</f>
        <v>0</v>
      </c>
      <c r="G186" s="127" t="e">
        <f t="shared" ref="G186:G188" si="404">F186/E186*100</f>
        <v>#DIV/0!</v>
      </c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311"/>
    </row>
    <row r="187" spans="1:44" ht="46.5" customHeight="1">
      <c r="A187" s="312"/>
      <c r="B187" s="313"/>
      <c r="C187" s="313"/>
      <c r="D187" s="150" t="s">
        <v>2</v>
      </c>
      <c r="E187" s="217">
        <f t="shared" si="402"/>
        <v>0</v>
      </c>
      <c r="F187" s="217">
        <f t="shared" si="403"/>
        <v>0</v>
      </c>
      <c r="G187" s="127" t="e">
        <f t="shared" si="404"/>
        <v>#DIV/0!</v>
      </c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311"/>
    </row>
    <row r="188" spans="1:44" ht="27.2" customHeight="1">
      <c r="A188" s="312"/>
      <c r="B188" s="313"/>
      <c r="C188" s="313"/>
      <c r="D188" s="151" t="s">
        <v>43</v>
      </c>
      <c r="E188" s="217">
        <f t="shared" si="402"/>
        <v>34.402000000000001</v>
      </c>
      <c r="F188" s="217">
        <f t="shared" si="403"/>
        <v>6</v>
      </c>
      <c r="G188" s="127">
        <f t="shared" si="404"/>
        <v>17.440846462414974</v>
      </c>
      <c r="H188" s="123"/>
      <c r="I188" s="123"/>
      <c r="J188" s="123"/>
      <c r="K188" s="123"/>
      <c r="L188" s="123"/>
      <c r="M188" s="123"/>
      <c r="N188" s="123"/>
      <c r="O188" s="123"/>
      <c r="P188" s="123"/>
      <c r="Q188" s="123">
        <v>6</v>
      </c>
      <c r="R188" s="123">
        <v>6</v>
      </c>
      <c r="S188" s="127">
        <f>R188/Q188*100</f>
        <v>100</v>
      </c>
      <c r="T188" s="204">
        <f>34.402-6</f>
        <v>28.402000000000001</v>
      </c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311"/>
    </row>
    <row r="189" spans="1:44" ht="18.75" customHeight="1">
      <c r="A189" s="312" t="s">
        <v>469</v>
      </c>
      <c r="B189" s="313" t="s">
        <v>478</v>
      </c>
      <c r="C189" s="313" t="s">
        <v>392</v>
      </c>
      <c r="D189" s="132" t="s">
        <v>41</v>
      </c>
      <c r="E189" s="216">
        <f>SUM(E190:E192)</f>
        <v>1585.9892600000001</v>
      </c>
      <c r="F189" s="216">
        <f>SUM(F190:F192)</f>
        <v>0</v>
      </c>
      <c r="G189" s="127">
        <f>F189/E189*100</f>
        <v>0</v>
      </c>
      <c r="H189" s="127">
        <f t="shared" ref="H189" si="405">SUM(H190:H192)</f>
        <v>0</v>
      </c>
      <c r="I189" s="127">
        <f t="shared" ref="I189:AQ189" si="406">SUM(I190:I192)</f>
        <v>0</v>
      </c>
      <c r="J189" s="127">
        <f t="shared" si="406"/>
        <v>0</v>
      </c>
      <c r="K189" s="127">
        <f t="shared" si="406"/>
        <v>0</v>
      </c>
      <c r="L189" s="127">
        <f t="shared" si="406"/>
        <v>0</v>
      </c>
      <c r="M189" s="127">
        <f t="shared" si="406"/>
        <v>0</v>
      </c>
      <c r="N189" s="127">
        <f t="shared" si="406"/>
        <v>0</v>
      </c>
      <c r="O189" s="127">
        <f t="shared" si="406"/>
        <v>0</v>
      </c>
      <c r="P189" s="127">
        <f t="shared" si="406"/>
        <v>0</v>
      </c>
      <c r="Q189" s="127">
        <f t="shared" si="406"/>
        <v>0</v>
      </c>
      <c r="R189" s="127">
        <f t="shared" si="406"/>
        <v>0</v>
      </c>
      <c r="S189" s="127">
        <f t="shared" si="406"/>
        <v>0</v>
      </c>
      <c r="T189" s="127">
        <f t="shared" si="406"/>
        <v>0</v>
      </c>
      <c r="U189" s="127">
        <f t="shared" si="406"/>
        <v>0</v>
      </c>
      <c r="V189" s="127">
        <f t="shared" si="406"/>
        <v>0</v>
      </c>
      <c r="W189" s="127">
        <f t="shared" si="406"/>
        <v>0</v>
      </c>
      <c r="X189" s="127">
        <f t="shared" si="406"/>
        <v>0</v>
      </c>
      <c r="Y189" s="127">
        <f t="shared" si="406"/>
        <v>0</v>
      </c>
      <c r="Z189" s="127">
        <f t="shared" si="406"/>
        <v>1585.9892600000001</v>
      </c>
      <c r="AA189" s="127">
        <f t="shared" si="406"/>
        <v>0</v>
      </c>
      <c r="AB189" s="127">
        <f t="shared" si="406"/>
        <v>0</v>
      </c>
      <c r="AC189" s="127">
        <f t="shared" si="406"/>
        <v>0</v>
      </c>
      <c r="AD189" s="127">
        <f t="shared" si="406"/>
        <v>0</v>
      </c>
      <c r="AE189" s="127">
        <f t="shared" si="406"/>
        <v>0</v>
      </c>
      <c r="AF189" s="127">
        <f t="shared" si="406"/>
        <v>0</v>
      </c>
      <c r="AG189" s="127">
        <f t="shared" si="406"/>
        <v>0</v>
      </c>
      <c r="AH189" s="127">
        <f t="shared" si="406"/>
        <v>0</v>
      </c>
      <c r="AI189" s="127">
        <f t="shared" si="406"/>
        <v>0</v>
      </c>
      <c r="AJ189" s="127">
        <f t="shared" si="406"/>
        <v>0</v>
      </c>
      <c r="AK189" s="127">
        <f t="shared" si="406"/>
        <v>0</v>
      </c>
      <c r="AL189" s="127">
        <f t="shared" si="406"/>
        <v>0</v>
      </c>
      <c r="AM189" s="127">
        <f t="shared" si="406"/>
        <v>0</v>
      </c>
      <c r="AN189" s="127">
        <f t="shared" si="406"/>
        <v>0</v>
      </c>
      <c r="AO189" s="127">
        <f t="shared" si="406"/>
        <v>0</v>
      </c>
      <c r="AP189" s="127">
        <f t="shared" si="406"/>
        <v>0</v>
      </c>
      <c r="AQ189" s="127">
        <f t="shared" si="406"/>
        <v>0</v>
      </c>
      <c r="AR189" s="310"/>
    </row>
    <row r="190" spans="1:44" ht="31.5">
      <c r="A190" s="312"/>
      <c r="B190" s="313"/>
      <c r="C190" s="313"/>
      <c r="D190" s="150" t="s">
        <v>37</v>
      </c>
      <c r="E190" s="217">
        <f t="shared" ref="E190:E192" si="407">H190+K190+N190+Q190+T190+W190+Z190+AC190+AF190+AI190+AL190+AO190</f>
        <v>0</v>
      </c>
      <c r="F190" s="217">
        <f t="shared" ref="F190:F192" si="408">I190+L190+O190+R190+U190+X190+AA190+AD190+AG190+AJ190+AM190+AP190</f>
        <v>0</v>
      </c>
      <c r="G190" s="127" t="e">
        <f t="shared" ref="G190:G192" si="409">F190/E190*100</f>
        <v>#DIV/0!</v>
      </c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311"/>
    </row>
    <row r="191" spans="1:44" ht="46.5" customHeight="1">
      <c r="A191" s="312"/>
      <c r="B191" s="313"/>
      <c r="C191" s="313"/>
      <c r="D191" s="150" t="s">
        <v>2</v>
      </c>
      <c r="E191" s="217">
        <f t="shared" si="407"/>
        <v>0</v>
      </c>
      <c r="F191" s="217">
        <f t="shared" si="408"/>
        <v>0</v>
      </c>
      <c r="G191" s="127" t="e">
        <f t="shared" si="409"/>
        <v>#DIV/0!</v>
      </c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311"/>
    </row>
    <row r="192" spans="1:44" ht="27.2" customHeight="1">
      <c r="A192" s="312"/>
      <c r="B192" s="313"/>
      <c r="C192" s="313"/>
      <c r="D192" s="151" t="s">
        <v>43</v>
      </c>
      <c r="E192" s="217">
        <f t="shared" si="407"/>
        <v>1585.9892600000001</v>
      </c>
      <c r="F192" s="217">
        <f t="shared" si="408"/>
        <v>0</v>
      </c>
      <c r="G192" s="127">
        <f t="shared" si="409"/>
        <v>0</v>
      </c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204">
        <v>1585.9892600000001</v>
      </c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311"/>
    </row>
    <row r="193" spans="1:44" ht="18.75" customHeight="1">
      <c r="A193" s="312" t="s">
        <v>470</v>
      </c>
      <c r="B193" s="313" t="s">
        <v>479</v>
      </c>
      <c r="C193" s="313" t="s">
        <v>392</v>
      </c>
      <c r="D193" s="132" t="s">
        <v>41</v>
      </c>
      <c r="E193" s="216">
        <f>SUM(E194:E196)</f>
        <v>50.213500000000003</v>
      </c>
      <c r="F193" s="216">
        <f>SUM(F194:F196)</f>
        <v>7</v>
      </c>
      <c r="G193" s="127">
        <f>F193/E193*100</f>
        <v>13.940474175271589</v>
      </c>
      <c r="H193" s="127">
        <f t="shared" ref="H193" si="410">SUM(H194:H196)</f>
        <v>0</v>
      </c>
      <c r="I193" s="127">
        <f t="shared" ref="I193:AQ193" si="411">SUM(I194:I196)</f>
        <v>0</v>
      </c>
      <c r="J193" s="127">
        <f t="shared" si="411"/>
        <v>0</v>
      </c>
      <c r="K193" s="127">
        <f t="shared" si="411"/>
        <v>0</v>
      </c>
      <c r="L193" s="127">
        <f t="shared" si="411"/>
        <v>0</v>
      </c>
      <c r="M193" s="127">
        <f t="shared" si="411"/>
        <v>0</v>
      </c>
      <c r="N193" s="127">
        <f t="shared" si="411"/>
        <v>0</v>
      </c>
      <c r="O193" s="127">
        <f t="shared" si="411"/>
        <v>0</v>
      </c>
      <c r="P193" s="127">
        <f t="shared" si="411"/>
        <v>0</v>
      </c>
      <c r="Q193" s="127">
        <f t="shared" si="411"/>
        <v>7</v>
      </c>
      <c r="R193" s="127">
        <f t="shared" si="411"/>
        <v>7</v>
      </c>
      <c r="S193" s="127">
        <f>R193/Q193*100</f>
        <v>100</v>
      </c>
      <c r="T193" s="127">
        <f t="shared" si="411"/>
        <v>43.213500000000003</v>
      </c>
      <c r="U193" s="127">
        <f t="shared" si="411"/>
        <v>0</v>
      </c>
      <c r="V193" s="127">
        <f t="shared" si="411"/>
        <v>0</v>
      </c>
      <c r="W193" s="127">
        <f t="shared" si="411"/>
        <v>0</v>
      </c>
      <c r="X193" s="127">
        <f t="shared" si="411"/>
        <v>0</v>
      </c>
      <c r="Y193" s="127">
        <f t="shared" si="411"/>
        <v>0</v>
      </c>
      <c r="Z193" s="127">
        <f t="shared" si="411"/>
        <v>0</v>
      </c>
      <c r="AA193" s="127">
        <f t="shared" si="411"/>
        <v>0</v>
      </c>
      <c r="AB193" s="127">
        <f t="shared" si="411"/>
        <v>0</v>
      </c>
      <c r="AC193" s="127">
        <f t="shared" si="411"/>
        <v>0</v>
      </c>
      <c r="AD193" s="127">
        <f t="shared" si="411"/>
        <v>0</v>
      </c>
      <c r="AE193" s="127">
        <f t="shared" si="411"/>
        <v>0</v>
      </c>
      <c r="AF193" s="127">
        <f t="shared" si="411"/>
        <v>0</v>
      </c>
      <c r="AG193" s="127">
        <f t="shared" si="411"/>
        <v>0</v>
      </c>
      <c r="AH193" s="127">
        <f t="shared" si="411"/>
        <v>0</v>
      </c>
      <c r="AI193" s="127">
        <f t="shared" si="411"/>
        <v>0</v>
      </c>
      <c r="AJ193" s="127">
        <f t="shared" si="411"/>
        <v>0</v>
      </c>
      <c r="AK193" s="127">
        <f t="shared" si="411"/>
        <v>0</v>
      </c>
      <c r="AL193" s="127">
        <f t="shared" si="411"/>
        <v>0</v>
      </c>
      <c r="AM193" s="127">
        <f t="shared" si="411"/>
        <v>0</v>
      </c>
      <c r="AN193" s="127">
        <f t="shared" si="411"/>
        <v>0</v>
      </c>
      <c r="AO193" s="127">
        <f t="shared" si="411"/>
        <v>0</v>
      </c>
      <c r="AP193" s="127">
        <f t="shared" si="411"/>
        <v>0</v>
      </c>
      <c r="AQ193" s="127">
        <f t="shared" si="411"/>
        <v>0</v>
      </c>
      <c r="AR193" s="310"/>
    </row>
    <row r="194" spans="1:44" ht="31.5">
      <c r="A194" s="312"/>
      <c r="B194" s="313"/>
      <c r="C194" s="313"/>
      <c r="D194" s="150" t="s">
        <v>37</v>
      </c>
      <c r="E194" s="217">
        <f t="shared" ref="E194:E196" si="412">H194+K194+N194+Q194+T194+W194+Z194+AC194+AF194+AI194+AL194+AO194</f>
        <v>0</v>
      </c>
      <c r="F194" s="217">
        <f t="shared" ref="F194:F196" si="413">I194+L194+O194+R194+U194+X194+AA194+AD194+AG194+AJ194+AM194+AP194</f>
        <v>0</v>
      </c>
      <c r="G194" s="127" t="e">
        <f t="shared" ref="G194:G196" si="414">F194/E194*100</f>
        <v>#DIV/0!</v>
      </c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311"/>
    </row>
    <row r="195" spans="1:44" ht="46.5" customHeight="1">
      <c r="A195" s="312"/>
      <c r="B195" s="313"/>
      <c r="C195" s="313"/>
      <c r="D195" s="150" t="s">
        <v>2</v>
      </c>
      <c r="E195" s="217">
        <f t="shared" si="412"/>
        <v>0</v>
      </c>
      <c r="F195" s="217">
        <f t="shared" si="413"/>
        <v>0</v>
      </c>
      <c r="G195" s="127" t="e">
        <f t="shared" si="414"/>
        <v>#DIV/0!</v>
      </c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311"/>
    </row>
    <row r="196" spans="1:44" ht="27.2" customHeight="1">
      <c r="A196" s="312"/>
      <c r="B196" s="313"/>
      <c r="C196" s="313"/>
      <c r="D196" s="151" t="s">
        <v>43</v>
      </c>
      <c r="E196" s="217">
        <f t="shared" si="412"/>
        <v>50.213500000000003</v>
      </c>
      <c r="F196" s="217">
        <f t="shared" si="413"/>
        <v>7</v>
      </c>
      <c r="G196" s="127">
        <f t="shared" si="414"/>
        <v>13.940474175271589</v>
      </c>
      <c r="H196" s="123"/>
      <c r="I196" s="123"/>
      <c r="J196" s="123"/>
      <c r="K196" s="123"/>
      <c r="L196" s="123"/>
      <c r="M196" s="123"/>
      <c r="N196" s="123"/>
      <c r="O196" s="123"/>
      <c r="P196" s="123"/>
      <c r="Q196" s="123">
        <v>7</v>
      </c>
      <c r="R196" s="123">
        <v>7</v>
      </c>
      <c r="S196" s="127">
        <f>R196/Q196*100</f>
        <v>100</v>
      </c>
      <c r="T196" s="204">
        <f>50.2135-7</f>
        <v>43.213500000000003</v>
      </c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311"/>
    </row>
    <row r="197" spans="1:44" ht="18.75" customHeight="1">
      <c r="A197" s="312" t="s">
        <v>471</v>
      </c>
      <c r="B197" s="313" t="s">
        <v>480</v>
      </c>
      <c r="C197" s="313" t="s">
        <v>392</v>
      </c>
      <c r="D197" s="132" t="s">
        <v>41</v>
      </c>
      <c r="E197" s="216">
        <f>SUM(E198:E200)</f>
        <v>9443.43</v>
      </c>
      <c r="F197" s="216">
        <f>SUM(F198:F200)</f>
        <v>0</v>
      </c>
      <c r="G197" s="127">
        <f>F197/E197*100</f>
        <v>0</v>
      </c>
      <c r="H197" s="127">
        <f t="shared" ref="H197" si="415">SUM(H198:H200)</f>
        <v>0</v>
      </c>
      <c r="I197" s="127">
        <f t="shared" ref="I197:AQ197" si="416">SUM(I198:I200)</f>
        <v>0</v>
      </c>
      <c r="J197" s="127">
        <f t="shared" si="416"/>
        <v>0</v>
      </c>
      <c r="K197" s="127">
        <f t="shared" si="416"/>
        <v>0</v>
      </c>
      <c r="L197" s="127">
        <f t="shared" si="416"/>
        <v>0</v>
      </c>
      <c r="M197" s="127">
        <f t="shared" si="416"/>
        <v>0</v>
      </c>
      <c r="N197" s="127">
        <f t="shared" si="416"/>
        <v>0</v>
      </c>
      <c r="O197" s="127">
        <f t="shared" si="416"/>
        <v>0</v>
      </c>
      <c r="P197" s="127">
        <f t="shared" si="416"/>
        <v>0</v>
      </c>
      <c r="Q197" s="127">
        <f t="shared" si="416"/>
        <v>0</v>
      </c>
      <c r="R197" s="127">
        <f t="shared" si="416"/>
        <v>0</v>
      </c>
      <c r="S197" s="127">
        <f t="shared" si="416"/>
        <v>0</v>
      </c>
      <c r="T197" s="127">
        <f t="shared" si="416"/>
        <v>0</v>
      </c>
      <c r="U197" s="127">
        <f t="shared" si="416"/>
        <v>0</v>
      </c>
      <c r="V197" s="127">
        <f t="shared" si="416"/>
        <v>0</v>
      </c>
      <c r="W197" s="127">
        <f t="shared" si="416"/>
        <v>0</v>
      </c>
      <c r="X197" s="127">
        <f t="shared" si="416"/>
        <v>0</v>
      </c>
      <c r="Y197" s="127">
        <f t="shared" si="416"/>
        <v>0</v>
      </c>
      <c r="Z197" s="127">
        <f t="shared" si="416"/>
        <v>0</v>
      </c>
      <c r="AA197" s="127">
        <f t="shared" si="416"/>
        <v>0</v>
      </c>
      <c r="AB197" s="127">
        <f t="shared" si="416"/>
        <v>0</v>
      </c>
      <c r="AC197" s="127">
        <f t="shared" si="416"/>
        <v>0</v>
      </c>
      <c r="AD197" s="127">
        <f t="shared" si="416"/>
        <v>0</v>
      </c>
      <c r="AE197" s="127">
        <f t="shared" si="416"/>
        <v>0</v>
      </c>
      <c r="AF197" s="127">
        <f t="shared" si="416"/>
        <v>0</v>
      </c>
      <c r="AG197" s="127">
        <f t="shared" si="416"/>
        <v>0</v>
      </c>
      <c r="AH197" s="127">
        <f t="shared" si="416"/>
        <v>0</v>
      </c>
      <c r="AI197" s="127">
        <f t="shared" si="416"/>
        <v>0</v>
      </c>
      <c r="AJ197" s="127">
        <f t="shared" si="416"/>
        <v>0</v>
      </c>
      <c r="AK197" s="127">
        <f t="shared" si="416"/>
        <v>0</v>
      </c>
      <c r="AL197" s="127">
        <f t="shared" si="416"/>
        <v>9443.43</v>
      </c>
      <c r="AM197" s="127">
        <f t="shared" si="416"/>
        <v>0</v>
      </c>
      <c r="AN197" s="127">
        <f t="shared" si="416"/>
        <v>0</v>
      </c>
      <c r="AO197" s="127">
        <f t="shared" si="416"/>
        <v>0</v>
      </c>
      <c r="AP197" s="127">
        <f t="shared" si="416"/>
        <v>0</v>
      </c>
      <c r="AQ197" s="127">
        <f t="shared" si="416"/>
        <v>0</v>
      </c>
      <c r="AR197" s="310"/>
    </row>
    <row r="198" spans="1:44" ht="31.5">
      <c r="A198" s="312"/>
      <c r="B198" s="313"/>
      <c r="C198" s="313"/>
      <c r="D198" s="150" t="s">
        <v>37</v>
      </c>
      <c r="E198" s="217">
        <f t="shared" ref="E198:E200" si="417">H198+K198+N198+Q198+T198+W198+Z198+AC198+AF198+AI198+AL198+AO198</f>
        <v>0</v>
      </c>
      <c r="F198" s="217">
        <f t="shared" ref="F198:F200" si="418">I198+L198+O198+R198+U198+X198+AA198+AD198+AG198+AJ198+AM198+AP198</f>
        <v>0</v>
      </c>
      <c r="G198" s="127" t="e">
        <f t="shared" ref="G198:G200" si="419">F198/E198*100</f>
        <v>#DIV/0!</v>
      </c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311"/>
    </row>
    <row r="199" spans="1:44" ht="46.5" customHeight="1">
      <c r="A199" s="312"/>
      <c r="B199" s="313"/>
      <c r="C199" s="313"/>
      <c r="D199" s="150" t="s">
        <v>2</v>
      </c>
      <c r="E199" s="217">
        <f t="shared" si="417"/>
        <v>0</v>
      </c>
      <c r="F199" s="217">
        <f t="shared" si="418"/>
        <v>0</v>
      </c>
      <c r="G199" s="127" t="e">
        <f t="shared" si="419"/>
        <v>#DIV/0!</v>
      </c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311"/>
    </row>
    <row r="200" spans="1:44" ht="27.2" customHeight="1">
      <c r="A200" s="312"/>
      <c r="B200" s="313"/>
      <c r="C200" s="313"/>
      <c r="D200" s="151" t="s">
        <v>43</v>
      </c>
      <c r="E200" s="217">
        <f t="shared" si="417"/>
        <v>9443.43</v>
      </c>
      <c r="F200" s="217">
        <f t="shared" si="418"/>
        <v>0</v>
      </c>
      <c r="G200" s="127">
        <f t="shared" si="419"/>
        <v>0</v>
      </c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204">
        <v>9443.43</v>
      </c>
      <c r="AM200" s="123"/>
      <c r="AN200" s="123"/>
      <c r="AO200" s="123"/>
      <c r="AP200" s="123"/>
      <c r="AQ200" s="123"/>
      <c r="AR200" s="311"/>
    </row>
    <row r="201" spans="1:44" ht="18.75" customHeight="1">
      <c r="A201" s="312" t="s">
        <v>97</v>
      </c>
      <c r="B201" s="313" t="s">
        <v>345</v>
      </c>
      <c r="C201" s="313" t="s">
        <v>328</v>
      </c>
      <c r="D201" s="132" t="s">
        <v>41</v>
      </c>
      <c r="E201" s="216">
        <f>SUM(E202:E204)</f>
        <v>65869.939660000004</v>
      </c>
      <c r="F201" s="216">
        <f>SUM(F202:F204)</f>
        <v>0</v>
      </c>
      <c r="G201" s="127">
        <f>F201/E201*100</f>
        <v>0</v>
      </c>
      <c r="H201" s="127">
        <f>SUM(H202:H204)</f>
        <v>0</v>
      </c>
      <c r="I201" s="127">
        <f t="shared" ref="I201:AQ201" si="420">SUM(I202:I204)</f>
        <v>0</v>
      </c>
      <c r="J201" s="127">
        <f t="shared" si="420"/>
        <v>0</v>
      </c>
      <c r="K201" s="127">
        <f t="shared" si="420"/>
        <v>0</v>
      </c>
      <c r="L201" s="127">
        <f t="shared" si="420"/>
        <v>0</v>
      </c>
      <c r="M201" s="127">
        <f t="shared" si="420"/>
        <v>0</v>
      </c>
      <c r="N201" s="127">
        <f t="shared" si="420"/>
        <v>0</v>
      </c>
      <c r="O201" s="127">
        <f t="shared" si="420"/>
        <v>0</v>
      </c>
      <c r="P201" s="127">
        <f t="shared" si="420"/>
        <v>0</v>
      </c>
      <c r="Q201" s="127">
        <f t="shared" si="420"/>
        <v>0</v>
      </c>
      <c r="R201" s="127">
        <f t="shared" si="420"/>
        <v>0</v>
      </c>
      <c r="S201" s="127">
        <f t="shared" si="420"/>
        <v>0</v>
      </c>
      <c r="T201" s="127">
        <f t="shared" si="420"/>
        <v>0</v>
      </c>
      <c r="U201" s="127">
        <f t="shared" si="420"/>
        <v>0</v>
      </c>
      <c r="V201" s="127">
        <f t="shared" si="420"/>
        <v>0</v>
      </c>
      <c r="W201" s="127">
        <f t="shared" si="420"/>
        <v>0</v>
      </c>
      <c r="X201" s="127">
        <f t="shared" si="420"/>
        <v>0</v>
      </c>
      <c r="Y201" s="127">
        <f t="shared" si="420"/>
        <v>0</v>
      </c>
      <c r="Z201" s="127">
        <f t="shared" si="420"/>
        <v>0</v>
      </c>
      <c r="AA201" s="127">
        <f t="shared" si="420"/>
        <v>0</v>
      </c>
      <c r="AB201" s="127">
        <f t="shared" si="420"/>
        <v>0</v>
      </c>
      <c r="AC201" s="127">
        <f t="shared" si="420"/>
        <v>0</v>
      </c>
      <c r="AD201" s="127">
        <f t="shared" si="420"/>
        <v>0</v>
      </c>
      <c r="AE201" s="127">
        <f t="shared" si="420"/>
        <v>0</v>
      </c>
      <c r="AF201" s="127">
        <f t="shared" si="420"/>
        <v>65869.939660000004</v>
      </c>
      <c r="AG201" s="127">
        <f t="shared" si="420"/>
        <v>0</v>
      </c>
      <c r="AH201" s="127">
        <f t="shared" si="420"/>
        <v>0</v>
      </c>
      <c r="AI201" s="127">
        <f t="shared" si="420"/>
        <v>0</v>
      </c>
      <c r="AJ201" s="127">
        <f t="shared" si="420"/>
        <v>0</v>
      </c>
      <c r="AK201" s="127">
        <f t="shared" si="420"/>
        <v>0</v>
      </c>
      <c r="AL201" s="127">
        <f t="shared" si="420"/>
        <v>0</v>
      </c>
      <c r="AM201" s="127">
        <f t="shared" si="420"/>
        <v>0</v>
      </c>
      <c r="AN201" s="127">
        <f t="shared" si="420"/>
        <v>0</v>
      </c>
      <c r="AO201" s="127">
        <f t="shared" si="420"/>
        <v>0</v>
      </c>
      <c r="AP201" s="127">
        <f t="shared" si="420"/>
        <v>0</v>
      </c>
      <c r="AQ201" s="127">
        <f t="shared" si="420"/>
        <v>0</v>
      </c>
      <c r="AR201" s="310"/>
    </row>
    <row r="202" spans="1:44" ht="31.5">
      <c r="A202" s="312"/>
      <c r="B202" s="313"/>
      <c r="C202" s="313"/>
      <c r="D202" s="150" t="s">
        <v>37</v>
      </c>
      <c r="E202" s="217">
        <f t="shared" ref="E202:F204" si="421">H202+K202+N202+Q202+T202+W202+Z202+AC202+AF202+AI202+AL202+AO202</f>
        <v>3622</v>
      </c>
      <c r="F202" s="217">
        <f t="shared" si="421"/>
        <v>0</v>
      </c>
      <c r="G202" s="127">
        <f t="shared" ref="G202:G204" si="422">F202/E202*100</f>
        <v>0</v>
      </c>
      <c r="H202" s="123">
        <f>H206+H210</f>
        <v>0</v>
      </c>
      <c r="I202" s="123">
        <f t="shared" ref="I202:AQ202" si="423">I206+I210</f>
        <v>0</v>
      </c>
      <c r="J202" s="123">
        <f t="shared" si="423"/>
        <v>0</v>
      </c>
      <c r="K202" s="123">
        <f t="shared" si="423"/>
        <v>0</v>
      </c>
      <c r="L202" s="123">
        <f t="shared" si="423"/>
        <v>0</v>
      </c>
      <c r="M202" s="123">
        <f t="shared" si="423"/>
        <v>0</v>
      </c>
      <c r="N202" s="123">
        <f t="shared" si="423"/>
        <v>0</v>
      </c>
      <c r="O202" s="123">
        <f t="shared" si="423"/>
        <v>0</v>
      </c>
      <c r="P202" s="123">
        <f t="shared" si="423"/>
        <v>0</v>
      </c>
      <c r="Q202" s="123">
        <f t="shared" si="423"/>
        <v>0</v>
      </c>
      <c r="R202" s="123">
        <f t="shared" si="423"/>
        <v>0</v>
      </c>
      <c r="S202" s="123">
        <f t="shared" si="423"/>
        <v>0</v>
      </c>
      <c r="T202" s="123">
        <f t="shared" si="423"/>
        <v>0</v>
      </c>
      <c r="U202" s="123">
        <f t="shared" si="423"/>
        <v>0</v>
      </c>
      <c r="V202" s="123">
        <f t="shared" si="423"/>
        <v>0</v>
      </c>
      <c r="W202" s="123">
        <f t="shared" si="423"/>
        <v>0</v>
      </c>
      <c r="X202" s="123">
        <f t="shared" si="423"/>
        <v>0</v>
      </c>
      <c r="Y202" s="123">
        <f t="shared" si="423"/>
        <v>0</v>
      </c>
      <c r="Z202" s="123">
        <f t="shared" si="423"/>
        <v>0</v>
      </c>
      <c r="AA202" s="123">
        <f t="shared" si="423"/>
        <v>0</v>
      </c>
      <c r="AB202" s="123">
        <f t="shared" si="423"/>
        <v>0</v>
      </c>
      <c r="AC202" s="123">
        <f t="shared" si="423"/>
        <v>0</v>
      </c>
      <c r="AD202" s="123">
        <f t="shared" si="423"/>
        <v>0</v>
      </c>
      <c r="AE202" s="123">
        <f t="shared" si="423"/>
        <v>0</v>
      </c>
      <c r="AF202" s="123">
        <f>AF206+AF210+AF214+AF218+AF222+AF226+AF230+AF234+AF238+AF242</f>
        <v>3622</v>
      </c>
      <c r="AG202" s="123">
        <f t="shared" si="423"/>
        <v>0</v>
      </c>
      <c r="AH202" s="123">
        <f t="shared" si="423"/>
        <v>0</v>
      </c>
      <c r="AI202" s="123">
        <f t="shared" si="423"/>
        <v>0</v>
      </c>
      <c r="AJ202" s="123">
        <f t="shared" si="423"/>
        <v>0</v>
      </c>
      <c r="AK202" s="123">
        <f t="shared" si="423"/>
        <v>0</v>
      </c>
      <c r="AL202" s="123">
        <f t="shared" si="423"/>
        <v>0</v>
      </c>
      <c r="AM202" s="123">
        <f t="shared" si="423"/>
        <v>0</v>
      </c>
      <c r="AN202" s="123">
        <f t="shared" si="423"/>
        <v>0</v>
      </c>
      <c r="AO202" s="123">
        <f t="shared" si="423"/>
        <v>0</v>
      </c>
      <c r="AP202" s="123">
        <f t="shared" si="423"/>
        <v>0</v>
      </c>
      <c r="AQ202" s="123">
        <f t="shared" si="423"/>
        <v>0</v>
      </c>
      <c r="AR202" s="311"/>
    </row>
    <row r="203" spans="1:44" ht="46.5" customHeight="1">
      <c r="A203" s="312"/>
      <c r="B203" s="313"/>
      <c r="C203" s="313"/>
      <c r="D203" s="150" t="s">
        <v>2</v>
      </c>
      <c r="E203" s="217">
        <f t="shared" si="421"/>
        <v>21879.9</v>
      </c>
      <c r="F203" s="217">
        <f t="shared" si="421"/>
        <v>0</v>
      </c>
      <c r="G203" s="127">
        <f t="shared" si="422"/>
        <v>0</v>
      </c>
      <c r="H203" s="123">
        <f t="shared" ref="H203:AQ203" si="424">H207+H211</f>
        <v>0</v>
      </c>
      <c r="I203" s="123">
        <f t="shared" si="424"/>
        <v>0</v>
      </c>
      <c r="J203" s="123">
        <f t="shared" si="424"/>
        <v>0</v>
      </c>
      <c r="K203" s="123">
        <f t="shared" si="424"/>
        <v>0</v>
      </c>
      <c r="L203" s="123">
        <f t="shared" si="424"/>
        <v>0</v>
      </c>
      <c r="M203" s="123">
        <f t="shared" si="424"/>
        <v>0</v>
      </c>
      <c r="N203" s="123">
        <f t="shared" si="424"/>
        <v>0</v>
      </c>
      <c r="O203" s="123">
        <f t="shared" si="424"/>
        <v>0</v>
      </c>
      <c r="P203" s="123">
        <f t="shared" si="424"/>
        <v>0</v>
      </c>
      <c r="Q203" s="123">
        <f t="shared" si="424"/>
        <v>0</v>
      </c>
      <c r="R203" s="123">
        <f t="shared" si="424"/>
        <v>0</v>
      </c>
      <c r="S203" s="123">
        <f t="shared" si="424"/>
        <v>0</v>
      </c>
      <c r="T203" s="123">
        <f t="shared" si="424"/>
        <v>0</v>
      </c>
      <c r="U203" s="123">
        <f t="shared" si="424"/>
        <v>0</v>
      </c>
      <c r="V203" s="123">
        <f t="shared" si="424"/>
        <v>0</v>
      </c>
      <c r="W203" s="123">
        <f t="shared" si="424"/>
        <v>0</v>
      </c>
      <c r="X203" s="123">
        <f t="shared" si="424"/>
        <v>0</v>
      </c>
      <c r="Y203" s="123">
        <f t="shared" si="424"/>
        <v>0</v>
      </c>
      <c r="Z203" s="123">
        <f t="shared" si="424"/>
        <v>0</v>
      </c>
      <c r="AA203" s="123">
        <f t="shared" si="424"/>
        <v>0</v>
      </c>
      <c r="AB203" s="123">
        <f t="shared" si="424"/>
        <v>0</v>
      </c>
      <c r="AC203" s="123">
        <f t="shared" si="424"/>
        <v>0</v>
      </c>
      <c r="AD203" s="123">
        <f t="shared" si="424"/>
        <v>0</v>
      </c>
      <c r="AE203" s="123">
        <f t="shared" si="424"/>
        <v>0</v>
      </c>
      <c r="AF203" s="123">
        <f>AF207+AF211+AF215+AF219+AF223+AF227+AF231+AF235+AF239+AF243</f>
        <v>21879.9</v>
      </c>
      <c r="AG203" s="123">
        <f t="shared" si="424"/>
        <v>0</v>
      </c>
      <c r="AH203" s="123">
        <f t="shared" si="424"/>
        <v>0</v>
      </c>
      <c r="AI203" s="123">
        <f t="shared" si="424"/>
        <v>0</v>
      </c>
      <c r="AJ203" s="123">
        <f t="shared" si="424"/>
        <v>0</v>
      </c>
      <c r="AK203" s="123">
        <f t="shared" si="424"/>
        <v>0</v>
      </c>
      <c r="AL203" s="123">
        <f t="shared" si="424"/>
        <v>0</v>
      </c>
      <c r="AM203" s="123">
        <f t="shared" si="424"/>
        <v>0</v>
      </c>
      <c r="AN203" s="123">
        <f t="shared" si="424"/>
        <v>0</v>
      </c>
      <c r="AO203" s="123">
        <f t="shared" si="424"/>
        <v>0</v>
      </c>
      <c r="AP203" s="123">
        <f t="shared" si="424"/>
        <v>0</v>
      </c>
      <c r="AQ203" s="123">
        <f t="shared" si="424"/>
        <v>0</v>
      </c>
      <c r="AR203" s="311"/>
    </row>
    <row r="204" spans="1:44" ht="27.2" customHeight="1">
      <c r="A204" s="312"/>
      <c r="B204" s="313"/>
      <c r="C204" s="313"/>
      <c r="D204" s="151" t="s">
        <v>43</v>
      </c>
      <c r="E204" s="217">
        <f t="shared" si="421"/>
        <v>40368.039660000002</v>
      </c>
      <c r="F204" s="217">
        <f t="shared" si="421"/>
        <v>0</v>
      </c>
      <c r="G204" s="127">
        <f t="shared" si="422"/>
        <v>0</v>
      </c>
      <c r="H204" s="123">
        <f t="shared" ref="H204:AQ204" si="425">H208+H212</f>
        <v>0</v>
      </c>
      <c r="I204" s="123">
        <f t="shared" si="425"/>
        <v>0</v>
      </c>
      <c r="J204" s="123">
        <f t="shared" si="425"/>
        <v>0</v>
      </c>
      <c r="K204" s="123">
        <f t="shared" si="425"/>
        <v>0</v>
      </c>
      <c r="L204" s="123">
        <f t="shared" si="425"/>
        <v>0</v>
      </c>
      <c r="M204" s="123">
        <f t="shared" si="425"/>
        <v>0</v>
      </c>
      <c r="N204" s="123">
        <f t="shared" si="425"/>
        <v>0</v>
      </c>
      <c r="O204" s="123">
        <f t="shared" si="425"/>
        <v>0</v>
      </c>
      <c r="P204" s="123">
        <f t="shared" si="425"/>
        <v>0</v>
      </c>
      <c r="Q204" s="123">
        <f t="shared" si="425"/>
        <v>0</v>
      </c>
      <c r="R204" s="123">
        <f t="shared" si="425"/>
        <v>0</v>
      </c>
      <c r="S204" s="123">
        <f t="shared" si="425"/>
        <v>0</v>
      </c>
      <c r="T204" s="123">
        <f t="shared" si="425"/>
        <v>0</v>
      </c>
      <c r="U204" s="123">
        <f t="shared" si="425"/>
        <v>0</v>
      </c>
      <c r="V204" s="123">
        <f t="shared" si="425"/>
        <v>0</v>
      </c>
      <c r="W204" s="123">
        <f t="shared" si="425"/>
        <v>0</v>
      </c>
      <c r="X204" s="123">
        <f t="shared" si="425"/>
        <v>0</v>
      </c>
      <c r="Y204" s="123">
        <f t="shared" si="425"/>
        <v>0</v>
      </c>
      <c r="Z204" s="123">
        <f t="shared" si="425"/>
        <v>0</v>
      </c>
      <c r="AA204" s="123">
        <f t="shared" si="425"/>
        <v>0</v>
      </c>
      <c r="AB204" s="123">
        <f t="shared" si="425"/>
        <v>0</v>
      </c>
      <c r="AC204" s="123">
        <f t="shared" si="425"/>
        <v>0</v>
      </c>
      <c r="AD204" s="123">
        <f t="shared" si="425"/>
        <v>0</v>
      </c>
      <c r="AE204" s="123">
        <f t="shared" si="425"/>
        <v>0</v>
      </c>
      <c r="AF204" s="123">
        <f>AF208+AF212+AF216+AF220+AF224+AF228+AF232+AF236+AF240+AF244</f>
        <v>40368.039660000002</v>
      </c>
      <c r="AG204" s="123">
        <f t="shared" si="425"/>
        <v>0</v>
      </c>
      <c r="AH204" s="123">
        <f t="shared" si="425"/>
        <v>0</v>
      </c>
      <c r="AI204" s="123">
        <f t="shared" si="425"/>
        <v>0</v>
      </c>
      <c r="AJ204" s="123">
        <f t="shared" si="425"/>
        <v>0</v>
      </c>
      <c r="AK204" s="123">
        <f t="shared" si="425"/>
        <v>0</v>
      </c>
      <c r="AL204" s="123">
        <f t="shared" si="425"/>
        <v>0</v>
      </c>
      <c r="AM204" s="123">
        <f t="shared" si="425"/>
        <v>0</v>
      </c>
      <c r="AN204" s="123">
        <f t="shared" si="425"/>
        <v>0</v>
      </c>
      <c r="AO204" s="123">
        <f t="shared" si="425"/>
        <v>0</v>
      </c>
      <c r="AP204" s="123">
        <f t="shared" si="425"/>
        <v>0</v>
      </c>
      <c r="AQ204" s="123">
        <f t="shared" si="425"/>
        <v>0</v>
      </c>
      <c r="AR204" s="311"/>
    </row>
    <row r="205" spans="1:44" s="136" customFormat="1" ht="22.15" customHeight="1">
      <c r="A205" s="312" t="s">
        <v>346</v>
      </c>
      <c r="B205" s="313" t="s">
        <v>349</v>
      </c>
      <c r="C205" s="314" t="s">
        <v>393</v>
      </c>
      <c r="D205" s="132" t="s">
        <v>41</v>
      </c>
      <c r="E205" s="216">
        <f>SUM(E206:E208)</f>
        <v>953.07366000000002</v>
      </c>
      <c r="F205" s="216">
        <f>SUM(F206:F208)</f>
        <v>0</v>
      </c>
      <c r="G205" s="127">
        <f>F205/E205*100</f>
        <v>0</v>
      </c>
      <c r="H205" s="127">
        <f>SUM(H206:H208)</f>
        <v>0</v>
      </c>
      <c r="I205" s="127">
        <f t="shared" ref="I205:AQ205" si="426">SUM(I206:I208)</f>
        <v>0</v>
      </c>
      <c r="J205" s="127">
        <f t="shared" si="426"/>
        <v>0</v>
      </c>
      <c r="K205" s="127">
        <f t="shared" si="426"/>
        <v>0</v>
      </c>
      <c r="L205" s="127">
        <f t="shared" si="426"/>
        <v>0</v>
      </c>
      <c r="M205" s="127">
        <f t="shared" si="426"/>
        <v>0</v>
      </c>
      <c r="N205" s="127">
        <f t="shared" si="426"/>
        <v>0</v>
      </c>
      <c r="O205" s="127">
        <f t="shared" si="426"/>
        <v>0</v>
      </c>
      <c r="P205" s="127">
        <f t="shared" si="426"/>
        <v>0</v>
      </c>
      <c r="Q205" s="127">
        <f t="shared" si="426"/>
        <v>0</v>
      </c>
      <c r="R205" s="127">
        <f t="shared" si="426"/>
        <v>0</v>
      </c>
      <c r="S205" s="127">
        <f t="shared" si="426"/>
        <v>0</v>
      </c>
      <c r="T205" s="127">
        <f t="shared" si="426"/>
        <v>0</v>
      </c>
      <c r="U205" s="127">
        <f t="shared" si="426"/>
        <v>0</v>
      </c>
      <c r="V205" s="127">
        <f t="shared" si="426"/>
        <v>0</v>
      </c>
      <c r="W205" s="127">
        <f t="shared" si="426"/>
        <v>0</v>
      </c>
      <c r="X205" s="127">
        <f t="shared" si="426"/>
        <v>0</v>
      </c>
      <c r="Y205" s="127">
        <f t="shared" si="426"/>
        <v>0</v>
      </c>
      <c r="Z205" s="127">
        <f t="shared" si="426"/>
        <v>0</v>
      </c>
      <c r="AA205" s="127">
        <f t="shared" si="426"/>
        <v>0</v>
      </c>
      <c r="AB205" s="127">
        <f t="shared" si="426"/>
        <v>0</v>
      </c>
      <c r="AC205" s="127">
        <f t="shared" si="426"/>
        <v>0</v>
      </c>
      <c r="AD205" s="127">
        <f t="shared" si="426"/>
        <v>0</v>
      </c>
      <c r="AE205" s="127">
        <f t="shared" si="426"/>
        <v>0</v>
      </c>
      <c r="AF205" s="127">
        <f t="shared" si="426"/>
        <v>953.07366000000002</v>
      </c>
      <c r="AG205" s="127">
        <f t="shared" si="426"/>
        <v>0</v>
      </c>
      <c r="AH205" s="127">
        <f t="shared" si="426"/>
        <v>0</v>
      </c>
      <c r="AI205" s="127">
        <f t="shared" si="426"/>
        <v>0</v>
      </c>
      <c r="AJ205" s="127">
        <f t="shared" si="426"/>
        <v>0</v>
      </c>
      <c r="AK205" s="127">
        <f t="shared" si="426"/>
        <v>0</v>
      </c>
      <c r="AL205" s="127">
        <f t="shared" si="426"/>
        <v>0</v>
      </c>
      <c r="AM205" s="127">
        <f t="shared" si="426"/>
        <v>0</v>
      </c>
      <c r="AN205" s="127">
        <f t="shared" si="426"/>
        <v>0</v>
      </c>
      <c r="AO205" s="127">
        <f t="shared" si="426"/>
        <v>0</v>
      </c>
      <c r="AP205" s="127">
        <f t="shared" si="426"/>
        <v>0</v>
      </c>
      <c r="AQ205" s="127">
        <f t="shared" si="426"/>
        <v>0</v>
      </c>
      <c r="AR205" s="310"/>
    </row>
    <row r="206" spans="1:44" ht="31.5">
      <c r="A206" s="312"/>
      <c r="B206" s="313"/>
      <c r="C206" s="314"/>
      <c r="D206" s="150" t="s">
        <v>37</v>
      </c>
      <c r="E206" s="217">
        <f t="shared" ref="E206:F208" si="427">H206+K206+N206+Q206+T206+W206+Z206+AC206+AF206+AI206+AL206+AO206</f>
        <v>0</v>
      </c>
      <c r="F206" s="217">
        <f t="shared" si="427"/>
        <v>0</v>
      </c>
      <c r="G206" s="127" t="e">
        <f t="shared" ref="G206:G208" si="428">F206/E206*100</f>
        <v>#DIV/0!</v>
      </c>
      <c r="H206" s="123"/>
      <c r="I206" s="123"/>
      <c r="J206" s="131"/>
      <c r="K206" s="123"/>
      <c r="L206" s="123"/>
      <c r="M206" s="131"/>
      <c r="N206" s="123"/>
      <c r="O206" s="123"/>
      <c r="P206" s="131"/>
      <c r="Q206" s="123"/>
      <c r="R206" s="123"/>
      <c r="S206" s="131"/>
      <c r="T206" s="123"/>
      <c r="U206" s="123"/>
      <c r="V206" s="131"/>
      <c r="W206" s="123"/>
      <c r="X206" s="123"/>
      <c r="Y206" s="131"/>
      <c r="Z206" s="123"/>
      <c r="AA206" s="123"/>
      <c r="AB206" s="131"/>
      <c r="AC206" s="123"/>
      <c r="AD206" s="123"/>
      <c r="AE206" s="131"/>
      <c r="AF206" s="123"/>
      <c r="AG206" s="123"/>
      <c r="AH206" s="131"/>
      <c r="AI206" s="123"/>
      <c r="AJ206" s="123"/>
      <c r="AK206" s="123"/>
      <c r="AL206" s="123"/>
      <c r="AM206" s="123"/>
      <c r="AN206" s="131"/>
      <c r="AO206" s="123"/>
      <c r="AP206" s="123"/>
      <c r="AQ206" s="131"/>
      <c r="AR206" s="311"/>
    </row>
    <row r="207" spans="1:44" ht="31.15" customHeight="1">
      <c r="A207" s="312"/>
      <c r="B207" s="313"/>
      <c r="C207" s="314"/>
      <c r="D207" s="150" t="s">
        <v>2</v>
      </c>
      <c r="E207" s="217">
        <f>H207+K207+N207+Q207+T207+W207+Z207+AC207+AF207+AI207+AL207+AO207</f>
        <v>0</v>
      </c>
      <c r="F207" s="217">
        <f t="shared" si="427"/>
        <v>0</v>
      </c>
      <c r="G207" s="127" t="e">
        <f t="shared" si="428"/>
        <v>#DIV/0!</v>
      </c>
      <c r="H207" s="123"/>
      <c r="I207" s="123"/>
      <c r="J207" s="131"/>
      <c r="K207" s="123"/>
      <c r="L207" s="123"/>
      <c r="M207" s="131"/>
      <c r="N207" s="123"/>
      <c r="O207" s="123"/>
      <c r="P207" s="131"/>
      <c r="Q207" s="123"/>
      <c r="R207" s="123"/>
      <c r="S207" s="131"/>
      <c r="T207" s="123"/>
      <c r="U207" s="123"/>
      <c r="V207" s="131"/>
      <c r="W207" s="123"/>
      <c r="X207" s="123"/>
      <c r="Y207" s="131"/>
      <c r="Z207" s="123"/>
      <c r="AA207" s="123"/>
      <c r="AB207" s="131"/>
      <c r="AC207" s="123"/>
      <c r="AD207" s="123"/>
      <c r="AE207" s="131"/>
      <c r="AF207" s="123">
        <v>0</v>
      </c>
      <c r="AG207" s="123"/>
      <c r="AH207" s="131"/>
      <c r="AI207" s="123"/>
      <c r="AJ207" s="123"/>
      <c r="AK207" s="131"/>
      <c r="AL207" s="123"/>
      <c r="AM207" s="123"/>
      <c r="AN207" s="131"/>
      <c r="AO207" s="123"/>
      <c r="AP207" s="123"/>
      <c r="AQ207" s="131"/>
      <c r="AR207" s="311"/>
    </row>
    <row r="208" spans="1:44" ht="28.5" customHeight="1">
      <c r="A208" s="312"/>
      <c r="B208" s="313"/>
      <c r="C208" s="314"/>
      <c r="D208" s="151" t="s">
        <v>43</v>
      </c>
      <c r="E208" s="217">
        <f>H208+K208+N208+Q208+T208+W208+Z208+AC208+AF208+AI208+AL208+AO208</f>
        <v>953.07366000000002</v>
      </c>
      <c r="F208" s="217">
        <f t="shared" si="427"/>
        <v>0</v>
      </c>
      <c r="G208" s="127">
        <f t="shared" si="428"/>
        <v>0</v>
      </c>
      <c r="H208" s="123"/>
      <c r="I208" s="123"/>
      <c r="J208" s="131"/>
      <c r="K208" s="123"/>
      <c r="L208" s="123"/>
      <c r="M208" s="131"/>
      <c r="N208" s="123"/>
      <c r="O208" s="123"/>
      <c r="P208" s="131"/>
      <c r="Q208" s="123"/>
      <c r="R208" s="123"/>
      <c r="S208" s="131"/>
      <c r="T208" s="123"/>
      <c r="U208" s="123"/>
      <c r="V208" s="131"/>
      <c r="W208" s="123"/>
      <c r="X208" s="123"/>
      <c r="Y208" s="131"/>
      <c r="Z208" s="123"/>
      <c r="AA208" s="123"/>
      <c r="AB208" s="131"/>
      <c r="AC208" s="123"/>
      <c r="AD208" s="123"/>
      <c r="AE208" s="131"/>
      <c r="AF208" s="123">
        <v>953.07366000000002</v>
      </c>
      <c r="AG208" s="123"/>
      <c r="AH208" s="131"/>
      <c r="AI208" s="123"/>
      <c r="AJ208" s="123"/>
      <c r="AK208" s="131"/>
      <c r="AL208" s="123"/>
      <c r="AM208" s="123"/>
      <c r="AN208" s="131"/>
      <c r="AO208" s="123"/>
      <c r="AP208" s="123"/>
      <c r="AQ208" s="131"/>
      <c r="AR208" s="311"/>
    </row>
    <row r="209" spans="1:44" s="136" customFormat="1" ht="22.15" customHeight="1">
      <c r="A209" s="312" t="s">
        <v>347</v>
      </c>
      <c r="B209" s="313" t="s">
        <v>350</v>
      </c>
      <c r="C209" s="314" t="s">
        <v>393</v>
      </c>
      <c r="D209" s="132" t="s">
        <v>41</v>
      </c>
      <c r="E209" s="216">
        <f>SUM(E210:E212)</f>
        <v>9659.625</v>
      </c>
      <c r="F209" s="216">
        <f>SUM(F210:F212)</f>
        <v>0</v>
      </c>
      <c r="G209" s="127">
        <f>F209/E209*100</f>
        <v>0</v>
      </c>
      <c r="H209" s="127">
        <f>SUM(H210:H212)</f>
        <v>0</v>
      </c>
      <c r="I209" s="127">
        <f t="shared" ref="I209:AQ209" si="429">SUM(I210:I212)</f>
        <v>0</v>
      </c>
      <c r="J209" s="127">
        <f t="shared" si="429"/>
        <v>0</v>
      </c>
      <c r="K209" s="127">
        <f t="shared" si="429"/>
        <v>0</v>
      </c>
      <c r="L209" s="127">
        <f t="shared" si="429"/>
        <v>0</v>
      </c>
      <c r="M209" s="127">
        <f t="shared" si="429"/>
        <v>0</v>
      </c>
      <c r="N209" s="127">
        <f t="shared" si="429"/>
        <v>0</v>
      </c>
      <c r="O209" s="127">
        <f t="shared" si="429"/>
        <v>0</v>
      </c>
      <c r="P209" s="127">
        <f t="shared" si="429"/>
        <v>0</v>
      </c>
      <c r="Q209" s="127">
        <f t="shared" si="429"/>
        <v>0</v>
      </c>
      <c r="R209" s="127">
        <f t="shared" si="429"/>
        <v>0</v>
      </c>
      <c r="S209" s="127">
        <f t="shared" si="429"/>
        <v>0</v>
      </c>
      <c r="T209" s="127">
        <f t="shared" si="429"/>
        <v>0</v>
      </c>
      <c r="U209" s="127">
        <f t="shared" si="429"/>
        <v>0</v>
      </c>
      <c r="V209" s="127">
        <f t="shared" si="429"/>
        <v>0</v>
      </c>
      <c r="W209" s="127">
        <f t="shared" si="429"/>
        <v>0</v>
      </c>
      <c r="X209" s="127">
        <f t="shared" si="429"/>
        <v>0</v>
      </c>
      <c r="Y209" s="127">
        <f t="shared" si="429"/>
        <v>0</v>
      </c>
      <c r="Z209" s="127">
        <f t="shared" si="429"/>
        <v>0</v>
      </c>
      <c r="AA209" s="127">
        <f t="shared" si="429"/>
        <v>0</v>
      </c>
      <c r="AB209" s="127">
        <f t="shared" si="429"/>
        <v>0</v>
      </c>
      <c r="AC209" s="127">
        <f t="shared" si="429"/>
        <v>0</v>
      </c>
      <c r="AD209" s="127">
        <f t="shared" si="429"/>
        <v>0</v>
      </c>
      <c r="AE209" s="127">
        <f t="shared" si="429"/>
        <v>0</v>
      </c>
      <c r="AF209" s="127">
        <f t="shared" si="429"/>
        <v>9659.625</v>
      </c>
      <c r="AG209" s="127">
        <f t="shared" si="429"/>
        <v>0</v>
      </c>
      <c r="AH209" s="127">
        <f t="shared" si="429"/>
        <v>0</v>
      </c>
      <c r="AI209" s="127">
        <f t="shared" si="429"/>
        <v>0</v>
      </c>
      <c r="AJ209" s="127">
        <f t="shared" si="429"/>
        <v>0</v>
      </c>
      <c r="AK209" s="127">
        <f t="shared" si="429"/>
        <v>0</v>
      </c>
      <c r="AL209" s="127">
        <f t="shared" si="429"/>
        <v>0</v>
      </c>
      <c r="AM209" s="127">
        <f t="shared" si="429"/>
        <v>0</v>
      </c>
      <c r="AN209" s="127">
        <f t="shared" si="429"/>
        <v>0</v>
      </c>
      <c r="AO209" s="127">
        <f t="shared" si="429"/>
        <v>0</v>
      </c>
      <c r="AP209" s="127">
        <f t="shared" si="429"/>
        <v>0</v>
      </c>
      <c r="AQ209" s="127">
        <f t="shared" si="429"/>
        <v>0</v>
      </c>
      <c r="AR209" s="310"/>
    </row>
    <row r="210" spans="1:44" ht="31.5">
      <c r="A210" s="312"/>
      <c r="B210" s="313"/>
      <c r="C210" s="314"/>
      <c r="D210" s="150" t="s">
        <v>37</v>
      </c>
      <c r="E210" s="217">
        <f t="shared" ref="E210:F212" si="430">H210+K210+N210+Q210+T210+W210+Z210+AC210+AF210+AI210+AL210+AO210</f>
        <v>3622</v>
      </c>
      <c r="F210" s="217">
        <f t="shared" si="430"/>
        <v>0</v>
      </c>
      <c r="G210" s="127">
        <f t="shared" ref="G210:G212" si="431">F210/E210*100</f>
        <v>0</v>
      </c>
      <c r="H210" s="123"/>
      <c r="I210" s="123"/>
      <c r="J210" s="131"/>
      <c r="K210" s="123"/>
      <c r="L210" s="123"/>
      <c r="M210" s="131"/>
      <c r="N210" s="123"/>
      <c r="O210" s="123"/>
      <c r="P210" s="131"/>
      <c r="Q210" s="123"/>
      <c r="R210" s="123"/>
      <c r="S210" s="131"/>
      <c r="T210" s="123"/>
      <c r="U210" s="123"/>
      <c r="V210" s="131"/>
      <c r="W210" s="123"/>
      <c r="X210" s="123"/>
      <c r="Y210" s="131"/>
      <c r="Z210" s="123"/>
      <c r="AA210" s="123"/>
      <c r="AB210" s="131"/>
      <c r="AC210" s="123"/>
      <c r="AD210" s="123"/>
      <c r="AE210" s="131"/>
      <c r="AF210" s="123">
        <v>3622</v>
      </c>
      <c r="AG210" s="123"/>
      <c r="AH210" s="131"/>
      <c r="AI210" s="123"/>
      <c r="AJ210" s="123"/>
      <c r="AK210" s="123"/>
      <c r="AL210" s="123"/>
      <c r="AM210" s="123"/>
      <c r="AN210" s="131"/>
      <c r="AO210" s="123"/>
      <c r="AP210" s="123"/>
      <c r="AQ210" s="131"/>
      <c r="AR210" s="311"/>
    </row>
    <row r="211" spans="1:44" ht="31.15" customHeight="1">
      <c r="A211" s="312"/>
      <c r="B211" s="313"/>
      <c r="C211" s="314"/>
      <c r="D211" s="150" t="s">
        <v>2</v>
      </c>
      <c r="E211" s="217">
        <f t="shared" si="430"/>
        <v>4830.1000000000004</v>
      </c>
      <c r="F211" s="217">
        <f t="shared" si="430"/>
        <v>0</v>
      </c>
      <c r="G211" s="127">
        <f t="shared" si="431"/>
        <v>0</v>
      </c>
      <c r="H211" s="123"/>
      <c r="I211" s="123"/>
      <c r="J211" s="131"/>
      <c r="K211" s="123"/>
      <c r="L211" s="123"/>
      <c r="M211" s="131"/>
      <c r="N211" s="123"/>
      <c r="O211" s="123"/>
      <c r="P211" s="131"/>
      <c r="Q211" s="123"/>
      <c r="R211" s="123"/>
      <c r="S211" s="131"/>
      <c r="T211" s="123"/>
      <c r="U211" s="123"/>
      <c r="V211" s="131"/>
      <c r="W211" s="123"/>
      <c r="X211" s="123"/>
      <c r="Y211" s="131"/>
      <c r="Z211" s="123"/>
      <c r="AA211" s="123"/>
      <c r="AB211" s="131"/>
      <c r="AC211" s="123"/>
      <c r="AD211" s="123"/>
      <c r="AE211" s="131"/>
      <c r="AF211" s="123">
        <v>4830.1000000000004</v>
      </c>
      <c r="AG211" s="123"/>
      <c r="AH211" s="131"/>
      <c r="AI211" s="123"/>
      <c r="AJ211" s="123"/>
      <c r="AK211" s="131"/>
      <c r="AL211" s="123"/>
      <c r="AM211" s="123"/>
      <c r="AN211" s="131"/>
      <c r="AO211" s="123"/>
      <c r="AP211" s="123"/>
      <c r="AQ211" s="131"/>
      <c r="AR211" s="311"/>
    </row>
    <row r="212" spans="1:44" ht="28.5" customHeight="1">
      <c r="A212" s="312"/>
      <c r="B212" s="313"/>
      <c r="C212" s="314"/>
      <c r="D212" s="151" t="s">
        <v>43</v>
      </c>
      <c r="E212" s="217">
        <f t="shared" si="430"/>
        <v>1207.5250000000001</v>
      </c>
      <c r="F212" s="217">
        <f t="shared" si="430"/>
        <v>0</v>
      </c>
      <c r="G212" s="127">
        <f t="shared" si="431"/>
        <v>0</v>
      </c>
      <c r="H212" s="123"/>
      <c r="I212" s="123"/>
      <c r="J212" s="131"/>
      <c r="K212" s="123"/>
      <c r="L212" s="123"/>
      <c r="M212" s="131"/>
      <c r="N212" s="123"/>
      <c r="O212" s="123"/>
      <c r="P212" s="131"/>
      <c r="Q212" s="123"/>
      <c r="R212" s="123"/>
      <c r="S212" s="131"/>
      <c r="T212" s="123"/>
      <c r="U212" s="123"/>
      <c r="V212" s="131"/>
      <c r="W212" s="123"/>
      <c r="X212" s="123"/>
      <c r="Y212" s="131"/>
      <c r="Z212" s="123"/>
      <c r="AA212" s="123"/>
      <c r="AB212" s="131"/>
      <c r="AC212" s="123"/>
      <c r="AD212" s="123"/>
      <c r="AE212" s="131"/>
      <c r="AF212" s="123">
        <v>1207.5250000000001</v>
      </c>
      <c r="AG212" s="123"/>
      <c r="AH212" s="131"/>
      <c r="AI212" s="123"/>
      <c r="AJ212" s="123"/>
      <c r="AK212" s="131"/>
      <c r="AL212" s="123"/>
      <c r="AM212" s="123"/>
      <c r="AN212" s="131"/>
      <c r="AO212" s="123"/>
      <c r="AP212" s="123"/>
      <c r="AQ212" s="131"/>
      <c r="AR212" s="311"/>
    </row>
    <row r="213" spans="1:44" s="136" customFormat="1" ht="22.15" customHeight="1">
      <c r="A213" s="312" t="s">
        <v>481</v>
      </c>
      <c r="B213" s="313" t="s">
        <v>483</v>
      </c>
      <c r="C213" s="314" t="s">
        <v>393</v>
      </c>
      <c r="D213" s="132" t="s">
        <v>41</v>
      </c>
      <c r="E213" s="216">
        <f>SUM(E214:E216)</f>
        <v>20084.902999999998</v>
      </c>
      <c r="F213" s="216">
        <f>SUM(F214:F216)</f>
        <v>0</v>
      </c>
      <c r="G213" s="127">
        <f>F213/E213*100</f>
        <v>0</v>
      </c>
      <c r="H213" s="127">
        <f>SUM(H214:H216)</f>
        <v>0</v>
      </c>
      <c r="I213" s="127">
        <f t="shared" ref="I213:AQ213" si="432">SUM(I214:I216)</f>
        <v>0</v>
      </c>
      <c r="J213" s="127">
        <f t="shared" si="432"/>
        <v>0</v>
      </c>
      <c r="K213" s="127">
        <f t="shared" si="432"/>
        <v>0</v>
      </c>
      <c r="L213" s="127">
        <f t="shared" si="432"/>
        <v>0</v>
      </c>
      <c r="M213" s="127">
        <f t="shared" si="432"/>
        <v>0</v>
      </c>
      <c r="N213" s="127">
        <f t="shared" si="432"/>
        <v>0</v>
      </c>
      <c r="O213" s="127">
        <f t="shared" si="432"/>
        <v>0</v>
      </c>
      <c r="P213" s="127">
        <f t="shared" si="432"/>
        <v>0</v>
      </c>
      <c r="Q213" s="127">
        <f t="shared" si="432"/>
        <v>0</v>
      </c>
      <c r="R213" s="127">
        <f t="shared" si="432"/>
        <v>0</v>
      </c>
      <c r="S213" s="127">
        <f t="shared" si="432"/>
        <v>0</v>
      </c>
      <c r="T213" s="127">
        <f t="shared" si="432"/>
        <v>0</v>
      </c>
      <c r="U213" s="127">
        <f t="shared" si="432"/>
        <v>0</v>
      </c>
      <c r="V213" s="127">
        <f t="shared" si="432"/>
        <v>0</v>
      </c>
      <c r="W213" s="127">
        <f t="shared" si="432"/>
        <v>0</v>
      </c>
      <c r="X213" s="127">
        <f t="shared" si="432"/>
        <v>0</v>
      </c>
      <c r="Y213" s="127">
        <f t="shared" si="432"/>
        <v>0</v>
      </c>
      <c r="Z213" s="127">
        <f t="shared" si="432"/>
        <v>0</v>
      </c>
      <c r="AA213" s="127">
        <f t="shared" si="432"/>
        <v>0</v>
      </c>
      <c r="AB213" s="127">
        <f t="shared" si="432"/>
        <v>0</v>
      </c>
      <c r="AC213" s="127">
        <f t="shared" si="432"/>
        <v>0</v>
      </c>
      <c r="AD213" s="127">
        <f t="shared" si="432"/>
        <v>0</v>
      </c>
      <c r="AE213" s="127">
        <f t="shared" si="432"/>
        <v>0</v>
      </c>
      <c r="AF213" s="127">
        <f t="shared" si="432"/>
        <v>20084.902999999998</v>
      </c>
      <c r="AG213" s="127">
        <f t="shared" si="432"/>
        <v>0</v>
      </c>
      <c r="AH213" s="127">
        <f t="shared" si="432"/>
        <v>0</v>
      </c>
      <c r="AI213" s="127">
        <f t="shared" si="432"/>
        <v>0</v>
      </c>
      <c r="AJ213" s="127">
        <f t="shared" si="432"/>
        <v>0</v>
      </c>
      <c r="AK213" s="127">
        <f t="shared" si="432"/>
        <v>0</v>
      </c>
      <c r="AL213" s="127">
        <f t="shared" si="432"/>
        <v>0</v>
      </c>
      <c r="AM213" s="127">
        <f t="shared" si="432"/>
        <v>0</v>
      </c>
      <c r="AN213" s="127">
        <f t="shared" si="432"/>
        <v>0</v>
      </c>
      <c r="AO213" s="127">
        <f t="shared" si="432"/>
        <v>0</v>
      </c>
      <c r="AP213" s="127">
        <f t="shared" si="432"/>
        <v>0</v>
      </c>
      <c r="AQ213" s="127">
        <f t="shared" si="432"/>
        <v>0</v>
      </c>
      <c r="AR213" s="310"/>
    </row>
    <row r="214" spans="1:44" ht="31.5">
      <c r="A214" s="312"/>
      <c r="B214" s="313"/>
      <c r="C214" s="314"/>
      <c r="D214" s="150" t="s">
        <v>37</v>
      </c>
      <c r="E214" s="217">
        <f t="shared" ref="E214:E216" si="433">H214+K214+N214+Q214+T214+W214+Z214+AC214+AF214+AI214+AL214+AO214</f>
        <v>0</v>
      </c>
      <c r="F214" s="217">
        <f t="shared" ref="F214:F216" si="434">I214+L214+O214+R214+U214+X214+AA214+AD214+AG214+AJ214+AM214+AP214</f>
        <v>0</v>
      </c>
      <c r="G214" s="127" t="e">
        <f t="shared" ref="G214:G216" si="435">F214/E214*100</f>
        <v>#DIV/0!</v>
      </c>
      <c r="H214" s="123"/>
      <c r="I214" s="123"/>
      <c r="J214" s="131"/>
      <c r="K214" s="123"/>
      <c r="L214" s="123"/>
      <c r="M214" s="131"/>
      <c r="N214" s="123"/>
      <c r="O214" s="123"/>
      <c r="P214" s="131"/>
      <c r="Q214" s="123"/>
      <c r="R214" s="123"/>
      <c r="S214" s="131"/>
      <c r="T214" s="123"/>
      <c r="U214" s="123"/>
      <c r="V214" s="131"/>
      <c r="W214" s="123"/>
      <c r="X214" s="123"/>
      <c r="Y214" s="131"/>
      <c r="Z214" s="123"/>
      <c r="AA214" s="123"/>
      <c r="AB214" s="131"/>
      <c r="AC214" s="123"/>
      <c r="AD214" s="123"/>
      <c r="AE214" s="131"/>
      <c r="AF214" s="264">
        <v>0</v>
      </c>
      <c r="AG214" s="123"/>
      <c r="AH214" s="131"/>
      <c r="AI214" s="123"/>
      <c r="AJ214" s="123"/>
      <c r="AK214" s="123"/>
      <c r="AL214" s="123"/>
      <c r="AM214" s="123"/>
      <c r="AN214" s="131"/>
      <c r="AO214" s="123"/>
      <c r="AP214" s="123"/>
      <c r="AQ214" s="131"/>
      <c r="AR214" s="311"/>
    </row>
    <row r="215" spans="1:44" ht="31.15" customHeight="1">
      <c r="A215" s="312"/>
      <c r="B215" s="313"/>
      <c r="C215" s="314"/>
      <c r="D215" s="150" t="s">
        <v>2</v>
      </c>
      <c r="E215" s="217">
        <f t="shared" si="433"/>
        <v>16067.916999999999</v>
      </c>
      <c r="F215" s="217">
        <f t="shared" si="434"/>
        <v>0</v>
      </c>
      <c r="G215" s="127">
        <f t="shared" si="435"/>
        <v>0</v>
      </c>
      <c r="H215" s="123"/>
      <c r="I215" s="123"/>
      <c r="J215" s="131"/>
      <c r="K215" s="123"/>
      <c r="L215" s="123"/>
      <c r="M215" s="131"/>
      <c r="N215" s="123"/>
      <c r="O215" s="123"/>
      <c r="P215" s="131"/>
      <c r="Q215" s="123"/>
      <c r="R215" s="123"/>
      <c r="S215" s="131"/>
      <c r="T215" s="123"/>
      <c r="U215" s="123"/>
      <c r="V215" s="131"/>
      <c r="W215" s="123"/>
      <c r="X215" s="123"/>
      <c r="Y215" s="131"/>
      <c r="Z215" s="123"/>
      <c r="AA215" s="123"/>
      <c r="AB215" s="131"/>
      <c r="AC215" s="123"/>
      <c r="AD215" s="123"/>
      <c r="AE215" s="131"/>
      <c r="AF215" s="264">
        <v>16067.916999999999</v>
      </c>
      <c r="AG215" s="123"/>
      <c r="AH215" s="131"/>
      <c r="AI215" s="123"/>
      <c r="AJ215" s="123"/>
      <c r="AK215" s="131"/>
      <c r="AL215" s="123"/>
      <c r="AM215" s="123"/>
      <c r="AN215" s="131"/>
      <c r="AO215" s="123"/>
      <c r="AP215" s="123"/>
      <c r="AQ215" s="131"/>
      <c r="AR215" s="311"/>
    </row>
    <row r="216" spans="1:44" ht="28.5" customHeight="1">
      <c r="A216" s="312"/>
      <c r="B216" s="313"/>
      <c r="C216" s="314"/>
      <c r="D216" s="151" t="s">
        <v>43</v>
      </c>
      <c r="E216" s="217">
        <f t="shared" si="433"/>
        <v>4016.9859999999999</v>
      </c>
      <c r="F216" s="217">
        <f t="shared" si="434"/>
        <v>0</v>
      </c>
      <c r="G216" s="127">
        <f t="shared" si="435"/>
        <v>0</v>
      </c>
      <c r="H216" s="123"/>
      <c r="I216" s="123"/>
      <c r="J216" s="131"/>
      <c r="K216" s="123"/>
      <c r="L216" s="123"/>
      <c r="M216" s="131"/>
      <c r="N216" s="123"/>
      <c r="O216" s="123"/>
      <c r="P216" s="131"/>
      <c r="Q216" s="123"/>
      <c r="R216" s="123"/>
      <c r="S216" s="131"/>
      <c r="T216" s="123"/>
      <c r="U216" s="123"/>
      <c r="V216" s="131"/>
      <c r="W216" s="123"/>
      <c r="X216" s="123"/>
      <c r="Y216" s="131"/>
      <c r="Z216" s="123"/>
      <c r="AA216" s="123"/>
      <c r="AB216" s="131"/>
      <c r="AC216" s="123"/>
      <c r="AD216" s="123"/>
      <c r="AE216" s="131"/>
      <c r="AF216" s="204">
        <v>4016.9859999999999</v>
      </c>
      <c r="AG216" s="123"/>
      <c r="AH216" s="131"/>
      <c r="AI216" s="123"/>
      <c r="AJ216" s="123"/>
      <c r="AK216" s="131"/>
      <c r="AL216" s="123"/>
      <c r="AM216" s="123"/>
      <c r="AN216" s="131"/>
      <c r="AO216" s="123"/>
      <c r="AP216" s="123"/>
      <c r="AQ216" s="131"/>
      <c r="AR216" s="311"/>
    </row>
    <row r="217" spans="1:44" s="136" customFormat="1" ht="22.15" customHeight="1">
      <c r="A217" s="312" t="s">
        <v>482</v>
      </c>
      <c r="B217" s="313" t="s">
        <v>484</v>
      </c>
      <c r="C217" s="314" t="s">
        <v>393</v>
      </c>
      <c r="D217" s="132" t="s">
        <v>41</v>
      </c>
      <c r="E217" s="216">
        <f>SUM(E218:E220)</f>
        <v>4370</v>
      </c>
      <c r="F217" s="216">
        <f>SUM(F218:F220)</f>
        <v>0</v>
      </c>
      <c r="G217" s="127">
        <f>F217/E217*100</f>
        <v>0</v>
      </c>
      <c r="H217" s="127">
        <f>SUM(H218:H220)</f>
        <v>0</v>
      </c>
      <c r="I217" s="127">
        <f t="shared" ref="I217:AQ217" si="436">SUM(I218:I220)</f>
        <v>0</v>
      </c>
      <c r="J217" s="127">
        <f t="shared" si="436"/>
        <v>0</v>
      </c>
      <c r="K217" s="127">
        <f t="shared" si="436"/>
        <v>0</v>
      </c>
      <c r="L217" s="127">
        <f t="shared" si="436"/>
        <v>0</v>
      </c>
      <c r="M217" s="127">
        <f t="shared" si="436"/>
        <v>0</v>
      </c>
      <c r="N217" s="127">
        <f t="shared" si="436"/>
        <v>0</v>
      </c>
      <c r="O217" s="127">
        <f t="shared" si="436"/>
        <v>0</v>
      </c>
      <c r="P217" s="127">
        <f t="shared" si="436"/>
        <v>0</v>
      </c>
      <c r="Q217" s="127">
        <f t="shared" si="436"/>
        <v>0</v>
      </c>
      <c r="R217" s="127">
        <f t="shared" si="436"/>
        <v>0</v>
      </c>
      <c r="S217" s="127">
        <f t="shared" si="436"/>
        <v>0</v>
      </c>
      <c r="T217" s="127">
        <f t="shared" si="436"/>
        <v>0</v>
      </c>
      <c r="U217" s="127">
        <f t="shared" si="436"/>
        <v>0</v>
      </c>
      <c r="V217" s="127">
        <f t="shared" si="436"/>
        <v>0</v>
      </c>
      <c r="W217" s="127">
        <f t="shared" si="436"/>
        <v>0</v>
      </c>
      <c r="X217" s="127">
        <f t="shared" si="436"/>
        <v>0</v>
      </c>
      <c r="Y217" s="127">
        <f t="shared" si="436"/>
        <v>0</v>
      </c>
      <c r="Z217" s="127">
        <f t="shared" si="436"/>
        <v>0</v>
      </c>
      <c r="AA217" s="127">
        <f t="shared" si="436"/>
        <v>0</v>
      </c>
      <c r="AB217" s="127">
        <f t="shared" si="436"/>
        <v>0</v>
      </c>
      <c r="AC217" s="127">
        <f t="shared" si="436"/>
        <v>0</v>
      </c>
      <c r="AD217" s="127">
        <f t="shared" si="436"/>
        <v>0</v>
      </c>
      <c r="AE217" s="127">
        <f t="shared" si="436"/>
        <v>0</v>
      </c>
      <c r="AF217" s="127">
        <f t="shared" si="436"/>
        <v>4370</v>
      </c>
      <c r="AG217" s="127">
        <f t="shared" si="436"/>
        <v>0</v>
      </c>
      <c r="AH217" s="127">
        <f t="shared" si="436"/>
        <v>0</v>
      </c>
      <c r="AI217" s="127">
        <f t="shared" si="436"/>
        <v>0</v>
      </c>
      <c r="AJ217" s="127">
        <f t="shared" si="436"/>
        <v>0</v>
      </c>
      <c r="AK217" s="127">
        <f t="shared" si="436"/>
        <v>0</v>
      </c>
      <c r="AL217" s="127">
        <f t="shared" si="436"/>
        <v>0</v>
      </c>
      <c r="AM217" s="127">
        <f t="shared" si="436"/>
        <v>0</v>
      </c>
      <c r="AN217" s="127">
        <f t="shared" si="436"/>
        <v>0</v>
      </c>
      <c r="AO217" s="127">
        <f t="shared" si="436"/>
        <v>0</v>
      </c>
      <c r="AP217" s="127">
        <f t="shared" si="436"/>
        <v>0</v>
      </c>
      <c r="AQ217" s="127">
        <f t="shared" si="436"/>
        <v>0</v>
      </c>
      <c r="AR217" s="310"/>
    </row>
    <row r="218" spans="1:44" ht="31.5">
      <c r="A218" s="312"/>
      <c r="B218" s="313"/>
      <c r="C218" s="314"/>
      <c r="D218" s="150" t="s">
        <v>37</v>
      </c>
      <c r="E218" s="217">
        <f t="shared" ref="E218:E220" si="437">H218+K218+N218+Q218+T218+W218+Z218+AC218+AF218+AI218+AL218+AO218</f>
        <v>0</v>
      </c>
      <c r="F218" s="217">
        <f t="shared" ref="F218:F220" si="438">I218+L218+O218+R218+U218+X218+AA218+AD218+AG218+AJ218+AM218+AP218</f>
        <v>0</v>
      </c>
      <c r="G218" s="127" t="e">
        <f t="shared" ref="G218:G220" si="439">F218/E218*100</f>
        <v>#DIV/0!</v>
      </c>
      <c r="H218" s="123"/>
      <c r="I218" s="123"/>
      <c r="J218" s="131"/>
      <c r="K218" s="123"/>
      <c r="L218" s="123"/>
      <c r="M218" s="131"/>
      <c r="N218" s="123"/>
      <c r="O218" s="123"/>
      <c r="P218" s="131"/>
      <c r="Q218" s="123"/>
      <c r="R218" s="123"/>
      <c r="S218" s="131"/>
      <c r="T218" s="123"/>
      <c r="U218" s="123"/>
      <c r="V218" s="131"/>
      <c r="W218" s="123"/>
      <c r="X218" s="123"/>
      <c r="Y218" s="131"/>
      <c r="Z218" s="123"/>
      <c r="AA218" s="123"/>
      <c r="AB218" s="131"/>
      <c r="AC218" s="123"/>
      <c r="AD218" s="123"/>
      <c r="AE218" s="131"/>
      <c r="AF218" s="264">
        <v>0</v>
      </c>
      <c r="AG218" s="123"/>
      <c r="AH218" s="131"/>
      <c r="AI218" s="123"/>
      <c r="AJ218" s="123"/>
      <c r="AK218" s="123"/>
      <c r="AL218" s="123"/>
      <c r="AM218" s="123"/>
      <c r="AN218" s="131"/>
      <c r="AO218" s="123"/>
      <c r="AP218" s="123"/>
      <c r="AQ218" s="131"/>
      <c r="AR218" s="311"/>
    </row>
    <row r="219" spans="1:44" ht="31.15" customHeight="1">
      <c r="A219" s="312"/>
      <c r="B219" s="313"/>
      <c r="C219" s="314"/>
      <c r="D219" s="150" t="s">
        <v>2</v>
      </c>
      <c r="E219" s="217">
        <f t="shared" si="437"/>
        <v>981.88300000000004</v>
      </c>
      <c r="F219" s="217">
        <f t="shared" si="438"/>
        <v>0</v>
      </c>
      <c r="G219" s="127">
        <f t="shared" si="439"/>
        <v>0</v>
      </c>
      <c r="H219" s="123"/>
      <c r="I219" s="123"/>
      <c r="J219" s="131"/>
      <c r="K219" s="123"/>
      <c r="L219" s="123"/>
      <c r="M219" s="131"/>
      <c r="N219" s="123"/>
      <c r="O219" s="123"/>
      <c r="P219" s="131"/>
      <c r="Q219" s="123"/>
      <c r="R219" s="123"/>
      <c r="S219" s="131"/>
      <c r="T219" s="123"/>
      <c r="U219" s="123"/>
      <c r="V219" s="131"/>
      <c r="W219" s="123"/>
      <c r="X219" s="123"/>
      <c r="Y219" s="131"/>
      <c r="Z219" s="123"/>
      <c r="AA219" s="123"/>
      <c r="AB219" s="131"/>
      <c r="AC219" s="123"/>
      <c r="AD219" s="123"/>
      <c r="AE219" s="131"/>
      <c r="AF219" s="264">
        <v>981.88300000000004</v>
      </c>
      <c r="AG219" s="123"/>
      <c r="AH219" s="131"/>
      <c r="AI219" s="123"/>
      <c r="AJ219" s="123"/>
      <c r="AK219" s="131"/>
      <c r="AL219" s="123"/>
      <c r="AM219" s="123"/>
      <c r="AN219" s="131"/>
      <c r="AO219" s="123"/>
      <c r="AP219" s="123"/>
      <c r="AQ219" s="131"/>
      <c r="AR219" s="311"/>
    </row>
    <row r="220" spans="1:44" ht="28.5" customHeight="1">
      <c r="A220" s="312"/>
      <c r="B220" s="313"/>
      <c r="C220" s="314"/>
      <c r="D220" s="151" t="s">
        <v>43</v>
      </c>
      <c r="E220" s="217">
        <f t="shared" si="437"/>
        <v>3388.1170000000002</v>
      </c>
      <c r="F220" s="217">
        <f t="shared" si="438"/>
        <v>0</v>
      </c>
      <c r="G220" s="127">
        <f t="shared" si="439"/>
        <v>0</v>
      </c>
      <c r="H220" s="123"/>
      <c r="I220" s="123"/>
      <c r="J220" s="131"/>
      <c r="K220" s="123"/>
      <c r="L220" s="123"/>
      <c r="M220" s="131"/>
      <c r="N220" s="123"/>
      <c r="O220" s="123"/>
      <c r="P220" s="131"/>
      <c r="Q220" s="123"/>
      <c r="R220" s="123"/>
      <c r="S220" s="131"/>
      <c r="T220" s="123"/>
      <c r="U220" s="123"/>
      <c r="V220" s="131"/>
      <c r="W220" s="123"/>
      <c r="X220" s="123"/>
      <c r="Y220" s="131"/>
      <c r="Z220" s="123"/>
      <c r="AA220" s="123"/>
      <c r="AB220" s="131"/>
      <c r="AC220" s="123"/>
      <c r="AD220" s="123"/>
      <c r="AE220" s="131"/>
      <c r="AF220" s="204">
        <v>3388.1170000000002</v>
      </c>
      <c r="AG220" s="123"/>
      <c r="AH220" s="131"/>
      <c r="AI220" s="123"/>
      <c r="AJ220" s="123"/>
      <c r="AK220" s="131"/>
      <c r="AL220" s="123"/>
      <c r="AM220" s="123"/>
      <c r="AN220" s="131"/>
      <c r="AO220" s="123"/>
      <c r="AP220" s="123"/>
      <c r="AQ220" s="131"/>
      <c r="AR220" s="311"/>
    </row>
    <row r="221" spans="1:44" s="136" customFormat="1" ht="22.15" customHeight="1">
      <c r="A221" s="312" t="s">
        <v>501</v>
      </c>
      <c r="B221" s="313" t="s">
        <v>500</v>
      </c>
      <c r="C221" s="314" t="s">
        <v>393</v>
      </c>
      <c r="D221" s="132" t="s">
        <v>41</v>
      </c>
      <c r="E221" s="216">
        <f>SUM(E222:E224)</f>
        <v>6358.6319999999996</v>
      </c>
      <c r="F221" s="216">
        <f>SUM(F222:F224)</f>
        <v>0</v>
      </c>
      <c r="G221" s="127">
        <f>F221/E221*100</f>
        <v>0</v>
      </c>
      <c r="H221" s="127">
        <f>SUM(H222:H224)</f>
        <v>0</v>
      </c>
      <c r="I221" s="127">
        <f t="shared" ref="I221:AQ221" si="440">SUM(I222:I224)</f>
        <v>0</v>
      </c>
      <c r="J221" s="127">
        <f t="shared" si="440"/>
        <v>0</v>
      </c>
      <c r="K221" s="127">
        <f t="shared" si="440"/>
        <v>0</v>
      </c>
      <c r="L221" s="127">
        <f t="shared" si="440"/>
        <v>0</v>
      </c>
      <c r="M221" s="127">
        <f t="shared" si="440"/>
        <v>0</v>
      </c>
      <c r="N221" s="127">
        <f t="shared" si="440"/>
        <v>0</v>
      </c>
      <c r="O221" s="127">
        <f t="shared" si="440"/>
        <v>0</v>
      </c>
      <c r="P221" s="127">
        <f t="shared" si="440"/>
        <v>0</v>
      </c>
      <c r="Q221" s="127">
        <f t="shared" si="440"/>
        <v>0</v>
      </c>
      <c r="R221" s="127">
        <f t="shared" si="440"/>
        <v>0</v>
      </c>
      <c r="S221" s="127">
        <f t="shared" si="440"/>
        <v>0</v>
      </c>
      <c r="T221" s="127">
        <f t="shared" si="440"/>
        <v>0</v>
      </c>
      <c r="U221" s="127">
        <f t="shared" si="440"/>
        <v>0</v>
      </c>
      <c r="V221" s="127">
        <f t="shared" si="440"/>
        <v>0</v>
      </c>
      <c r="W221" s="127">
        <f t="shared" si="440"/>
        <v>0</v>
      </c>
      <c r="X221" s="127">
        <f t="shared" si="440"/>
        <v>0</v>
      </c>
      <c r="Y221" s="127">
        <f t="shared" si="440"/>
        <v>0</v>
      </c>
      <c r="Z221" s="127">
        <f t="shared" si="440"/>
        <v>0</v>
      </c>
      <c r="AA221" s="127">
        <f t="shared" si="440"/>
        <v>0</v>
      </c>
      <c r="AB221" s="127">
        <f t="shared" si="440"/>
        <v>0</v>
      </c>
      <c r="AC221" s="127">
        <f t="shared" si="440"/>
        <v>0</v>
      </c>
      <c r="AD221" s="127">
        <f t="shared" si="440"/>
        <v>0</v>
      </c>
      <c r="AE221" s="127">
        <f t="shared" si="440"/>
        <v>0</v>
      </c>
      <c r="AF221" s="127">
        <f t="shared" si="440"/>
        <v>6358.6319999999996</v>
      </c>
      <c r="AG221" s="127">
        <f t="shared" si="440"/>
        <v>0</v>
      </c>
      <c r="AH221" s="127">
        <f t="shared" si="440"/>
        <v>0</v>
      </c>
      <c r="AI221" s="127">
        <f t="shared" si="440"/>
        <v>0</v>
      </c>
      <c r="AJ221" s="127">
        <f t="shared" si="440"/>
        <v>0</v>
      </c>
      <c r="AK221" s="127">
        <f t="shared" si="440"/>
        <v>0</v>
      </c>
      <c r="AL221" s="127">
        <f t="shared" si="440"/>
        <v>0</v>
      </c>
      <c r="AM221" s="127">
        <f t="shared" si="440"/>
        <v>0</v>
      </c>
      <c r="AN221" s="127">
        <f t="shared" si="440"/>
        <v>0</v>
      </c>
      <c r="AO221" s="127">
        <f t="shared" si="440"/>
        <v>0</v>
      </c>
      <c r="AP221" s="127">
        <f t="shared" si="440"/>
        <v>0</v>
      </c>
      <c r="AQ221" s="127">
        <f t="shared" si="440"/>
        <v>0</v>
      </c>
      <c r="AR221" s="310"/>
    </row>
    <row r="222" spans="1:44" ht="31.5">
      <c r="A222" s="312"/>
      <c r="B222" s="313"/>
      <c r="C222" s="314"/>
      <c r="D222" s="150" t="s">
        <v>37</v>
      </c>
      <c r="E222" s="217">
        <f t="shared" ref="E222:E224" si="441">H222+K222+N222+Q222+T222+W222+Z222+AC222+AF222+AI222+AL222+AO222</f>
        <v>0</v>
      </c>
      <c r="F222" s="217">
        <f t="shared" ref="F222:F224" si="442">I222+L222+O222+R222+U222+X222+AA222+AD222+AG222+AJ222+AM222+AP222</f>
        <v>0</v>
      </c>
      <c r="G222" s="127" t="e">
        <f t="shared" ref="G222:G224" si="443">F222/E222*100</f>
        <v>#DIV/0!</v>
      </c>
      <c r="H222" s="123"/>
      <c r="I222" s="123"/>
      <c r="J222" s="131"/>
      <c r="K222" s="123"/>
      <c r="L222" s="123"/>
      <c r="M222" s="131"/>
      <c r="N222" s="123"/>
      <c r="O222" s="123"/>
      <c r="P222" s="131"/>
      <c r="Q222" s="123"/>
      <c r="R222" s="123"/>
      <c r="S222" s="131"/>
      <c r="T222" s="123"/>
      <c r="U222" s="123"/>
      <c r="V222" s="131"/>
      <c r="W222" s="123"/>
      <c r="X222" s="123"/>
      <c r="Y222" s="131"/>
      <c r="Z222" s="123"/>
      <c r="AA222" s="123"/>
      <c r="AB222" s="131"/>
      <c r="AC222" s="123"/>
      <c r="AD222" s="123"/>
      <c r="AE222" s="131"/>
      <c r="AF222" s="264">
        <v>0</v>
      </c>
      <c r="AG222" s="123"/>
      <c r="AH222" s="131"/>
      <c r="AI222" s="123"/>
      <c r="AJ222" s="123"/>
      <c r="AK222" s="123"/>
      <c r="AL222" s="123"/>
      <c r="AM222" s="123"/>
      <c r="AN222" s="131"/>
      <c r="AO222" s="123"/>
      <c r="AP222" s="123"/>
      <c r="AQ222" s="131"/>
      <c r="AR222" s="311"/>
    </row>
    <row r="223" spans="1:44" ht="31.15" customHeight="1">
      <c r="A223" s="312"/>
      <c r="B223" s="313"/>
      <c r="C223" s="314"/>
      <c r="D223" s="150" t="s">
        <v>2</v>
      </c>
      <c r="E223" s="217">
        <f t="shared" si="441"/>
        <v>0</v>
      </c>
      <c r="F223" s="217">
        <f t="shared" si="442"/>
        <v>0</v>
      </c>
      <c r="G223" s="127" t="e">
        <f t="shared" si="443"/>
        <v>#DIV/0!</v>
      </c>
      <c r="H223" s="123"/>
      <c r="I223" s="123"/>
      <c r="J223" s="131"/>
      <c r="K223" s="123"/>
      <c r="L223" s="123"/>
      <c r="M223" s="131"/>
      <c r="N223" s="123"/>
      <c r="O223" s="123"/>
      <c r="P223" s="131"/>
      <c r="Q223" s="123"/>
      <c r="R223" s="123"/>
      <c r="S223" s="131"/>
      <c r="T223" s="123"/>
      <c r="U223" s="123"/>
      <c r="V223" s="131"/>
      <c r="W223" s="123"/>
      <c r="X223" s="123"/>
      <c r="Y223" s="131"/>
      <c r="Z223" s="123"/>
      <c r="AA223" s="123"/>
      <c r="AB223" s="131"/>
      <c r="AC223" s="123"/>
      <c r="AD223" s="123"/>
      <c r="AE223" s="131"/>
      <c r="AF223" s="264">
        <v>0</v>
      </c>
      <c r="AG223" s="123"/>
      <c r="AH223" s="131"/>
      <c r="AI223" s="123"/>
      <c r="AJ223" s="123"/>
      <c r="AK223" s="131"/>
      <c r="AL223" s="123"/>
      <c r="AM223" s="123"/>
      <c r="AN223" s="131"/>
      <c r="AO223" s="123"/>
      <c r="AP223" s="123"/>
      <c r="AQ223" s="131"/>
      <c r="AR223" s="311"/>
    </row>
    <row r="224" spans="1:44" ht="28.5" customHeight="1">
      <c r="A224" s="312"/>
      <c r="B224" s="313"/>
      <c r="C224" s="314"/>
      <c r="D224" s="151" t="s">
        <v>43</v>
      </c>
      <c r="E224" s="217">
        <f t="shared" si="441"/>
        <v>6358.6319999999996</v>
      </c>
      <c r="F224" s="217">
        <f t="shared" si="442"/>
        <v>0</v>
      </c>
      <c r="G224" s="127">
        <f t="shared" si="443"/>
        <v>0</v>
      </c>
      <c r="H224" s="123"/>
      <c r="I224" s="123"/>
      <c r="J224" s="131"/>
      <c r="K224" s="123"/>
      <c r="L224" s="123"/>
      <c r="M224" s="131"/>
      <c r="N224" s="123"/>
      <c r="O224" s="123"/>
      <c r="P224" s="131"/>
      <c r="Q224" s="123"/>
      <c r="R224" s="123"/>
      <c r="S224" s="131"/>
      <c r="T224" s="123"/>
      <c r="U224" s="123"/>
      <c r="V224" s="131"/>
      <c r="W224" s="123"/>
      <c r="X224" s="123"/>
      <c r="Y224" s="131"/>
      <c r="Z224" s="123"/>
      <c r="AA224" s="123"/>
      <c r="AB224" s="131"/>
      <c r="AC224" s="123"/>
      <c r="AD224" s="123"/>
      <c r="AE224" s="131"/>
      <c r="AF224" s="204">
        <v>6358.6319999999996</v>
      </c>
      <c r="AG224" s="123"/>
      <c r="AH224" s="131"/>
      <c r="AI224" s="123"/>
      <c r="AJ224" s="123"/>
      <c r="AK224" s="131"/>
      <c r="AL224" s="123"/>
      <c r="AM224" s="123"/>
      <c r="AN224" s="131"/>
      <c r="AO224" s="123"/>
      <c r="AP224" s="123"/>
      <c r="AQ224" s="131"/>
      <c r="AR224" s="311"/>
    </row>
    <row r="225" spans="1:44" s="136" customFormat="1" ht="22.15" customHeight="1">
      <c r="A225" s="312" t="s">
        <v>503</v>
      </c>
      <c r="B225" s="313" t="s">
        <v>502</v>
      </c>
      <c r="C225" s="314" t="s">
        <v>393</v>
      </c>
      <c r="D225" s="132" t="s">
        <v>41</v>
      </c>
      <c r="E225" s="216">
        <f>SUM(E226:E228)</f>
        <v>4816.2839999999997</v>
      </c>
      <c r="F225" s="216">
        <f>SUM(F226:F228)</f>
        <v>0</v>
      </c>
      <c r="G225" s="127">
        <f>F225/E225*100</f>
        <v>0</v>
      </c>
      <c r="H225" s="127">
        <f>SUM(H226:H228)</f>
        <v>0</v>
      </c>
      <c r="I225" s="127">
        <f t="shared" ref="I225:AQ225" si="444">SUM(I226:I228)</f>
        <v>0</v>
      </c>
      <c r="J225" s="127">
        <f t="shared" si="444"/>
        <v>0</v>
      </c>
      <c r="K225" s="127">
        <f t="shared" si="444"/>
        <v>0</v>
      </c>
      <c r="L225" s="127">
        <f t="shared" si="444"/>
        <v>0</v>
      </c>
      <c r="M225" s="127">
        <f t="shared" si="444"/>
        <v>0</v>
      </c>
      <c r="N225" s="127">
        <f t="shared" si="444"/>
        <v>0</v>
      </c>
      <c r="O225" s="127">
        <f t="shared" si="444"/>
        <v>0</v>
      </c>
      <c r="P225" s="127">
        <f t="shared" si="444"/>
        <v>0</v>
      </c>
      <c r="Q225" s="127">
        <f t="shared" si="444"/>
        <v>0</v>
      </c>
      <c r="R225" s="127">
        <f t="shared" si="444"/>
        <v>0</v>
      </c>
      <c r="S225" s="127">
        <f t="shared" si="444"/>
        <v>0</v>
      </c>
      <c r="T225" s="127">
        <f t="shared" si="444"/>
        <v>0</v>
      </c>
      <c r="U225" s="127">
        <f t="shared" si="444"/>
        <v>0</v>
      </c>
      <c r="V225" s="127">
        <f t="shared" si="444"/>
        <v>0</v>
      </c>
      <c r="W225" s="127">
        <f t="shared" si="444"/>
        <v>0</v>
      </c>
      <c r="X225" s="127">
        <f t="shared" si="444"/>
        <v>0</v>
      </c>
      <c r="Y225" s="127">
        <f t="shared" si="444"/>
        <v>0</v>
      </c>
      <c r="Z225" s="127">
        <f t="shared" si="444"/>
        <v>0</v>
      </c>
      <c r="AA225" s="127">
        <f t="shared" si="444"/>
        <v>0</v>
      </c>
      <c r="AB225" s="127">
        <f t="shared" si="444"/>
        <v>0</v>
      </c>
      <c r="AC225" s="127">
        <f t="shared" si="444"/>
        <v>0</v>
      </c>
      <c r="AD225" s="127">
        <f t="shared" si="444"/>
        <v>0</v>
      </c>
      <c r="AE225" s="127">
        <f t="shared" si="444"/>
        <v>0</v>
      </c>
      <c r="AF225" s="127">
        <f t="shared" si="444"/>
        <v>4816.2839999999997</v>
      </c>
      <c r="AG225" s="127">
        <f t="shared" si="444"/>
        <v>0</v>
      </c>
      <c r="AH225" s="127">
        <f t="shared" si="444"/>
        <v>0</v>
      </c>
      <c r="AI225" s="127">
        <f t="shared" si="444"/>
        <v>0</v>
      </c>
      <c r="AJ225" s="127">
        <f t="shared" si="444"/>
        <v>0</v>
      </c>
      <c r="AK225" s="127">
        <f t="shared" si="444"/>
        <v>0</v>
      </c>
      <c r="AL225" s="127">
        <f t="shared" si="444"/>
        <v>0</v>
      </c>
      <c r="AM225" s="127">
        <f t="shared" si="444"/>
        <v>0</v>
      </c>
      <c r="AN225" s="127">
        <f t="shared" si="444"/>
        <v>0</v>
      </c>
      <c r="AO225" s="127">
        <f t="shared" si="444"/>
        <v>0</v>
      </c>
      <c r="AP225" s="127">
        <f t="shared" si="444"/>
        <v>0</v>
      </c>
      <c r="AQ225" s="127">
        <f t="shared" si="444"/>
        <v>0</v>
      </c>
      <c r="AR225" s="310"/>
    </row>
    <row r="226" spans="1:44" ht="31.5">
      <c r="A226" s="312"/>
      <c r="B226" s="313"/>
      <c r="C226" s="314"/>
      <c r="D226" s="150" t="s">
        <v>37</v>
      </c>
      <c r="E226" s="217">
        <f t="shared" ref="E226:E228" si="445">H226+K226+N226+Q226+T226+W226+Z226+AC226+AF226+AI226+AL226+AO226</f>
        <v>0</v>
      </c>
      <c r="F226" s="217">
        <f t="shared" ref="F226:F228" si="446">I226+L226+O226+R226+U226+X226+AA226+AD226+AG226+AJ226+AM226+AP226</f>
        <v>0</v>
      </c>
      <c r="G226" s="127" t="e">
        <f t="shared" ref="G226:G228" si="447">F226/E226*100</f>
        <v>#DIV/0!</v>
      </c>
      <c r="H226" s="123"/>
      <c r="I226" s="123"/>
      <c r="J226" s="131"/>
      <c r="K226" s="123"/>
      <c r="L226" s="123"/>
      <c r="M226" s="131"/>
      <c r="N226" s="123"/>
      <c r="O226" s="123"/>
      <c r="P226" s="131"/>
      <c r="Q226" s="123"/>
      <c r="R226" s="123"/>
      <c r="S226" s="131"/>
      <c r="T226" s="123"/>
      <c r="U226" s="123"/>
      <c r="V226" s="131"/>
      <c r="W226" s="123"/>
      <c r="X226" s="123"/>
      <c r="Y226" s="131"/>
      <c r="Z226" s="123"/>
      <c r="AA226" s="123"/>
      <c r="AB226" s="131"/>
      <c r="AC226" s="123"/>
      <c r="AD226" s="123"/>
      <c r="AE226" s="131"/>
      <c r="AF226" s="264">
        <v>0</v>
      </c>
      <c r="AG226" s="123"/>
      <c r="AH226" s="131"/>
      <c r="AI226" s="123"/>
      <c r="AJ226" s="123"/>
      <c r="AK226" s="123"/>
      <c r="AL226" s="123"/>
      <c r="AM226" s="123"/>
      <c r="AN226" s="131"/>
      <c r="AO226" s="123"/>
      <c r="AP226" s="123"/>
      <c r="AQ226" s="131"/>
      <c r="AR226" s="311"/>
    </row>
    <row r="227" spans="1:44" ht="31.15" customHeight="1">
      <c r="A227" s="312"/>
      <c r="B227" s="313"/>
      <c r="C227" s="314"/>
      <c r="D227" s="150" t="s">
        <v>2</v>
      </c>
      <c r="E227" s="217">
        <f t="shared" si="445"/>
        <v>0</v>
      </c>
      <c r="F227" s="217">
        <f t="shared" si="446"/>
        <v>0</v>
      </c>
      <c r="G227" s="127" t="e">
        <f t="shared" si="447"/>
        <v>#DIV/0!</v>
      </c>
      <c r="H227" s="123"/>
      <c r="I227" s="123"/>
      <c r="J227" s="131"/>
      <c r="K227" s="123"/>
      <c r="L227" s="123"/>
      <c r="M227" s="131"/>
      <c r="N227" s="123"/>
      <c r="O227" s="123"/>
      <c r="P227" s="131"/>
      <c r="Q227" s="123"/>
      <c r="R227" s="123"/>
      <c r="S227" s="131"/>
      <c r="T227" s="123"/>
      <c r="U227" s="123"/>
      <c r="V227" s="131"/>
      <c r="W227" s="123"/>
      <c r="X227" s="123"/>
      <c r="Y227" s="131"/>
      <c r="Z227" s="123"/>
      <c r="AA227" s="123"/>
      <c r="AB227" s="131"/>
      <c r="AC227" s="123"/>
      <c r="AD227" s="123"/>
      <c r="AE227" s="131"/>
      <c r="AF227" s="264"/>
      <c r="AG227" s="123"/>
      <c r="AH227" s="131"/>
      <c r="AI227" s="123"/>
      <c r="AJ227" s="123"/>
      <c r="AK227" s="131"/>
      <c r="AL227" s="123"/>
      <c r="AM227" s="123"/>
      <c r="AN227" s="131"/>
      <c r="AO227" s="123"/>
      <c r="AP227" s="123"/>
      <c r="AQ227" s="131"/>
      <c r="AR227" s="311"/>
    </row>
    <row r="228" spans="1:44" ht="28.5" customHeight="1">
      <c r="A228" s="312"/>
      <c r="B228" s="313"/>
      <c r="C228" s="314"/>
      <c r="D228" s="151" t="s">
        <v>43</v>
      </c>
      <c r="E228" s="217">
        <f t="shared" si="445"/>
        <v>4816.2839999999997</v>
      </c>
      <c r="F228" s="217">
        <f t="shared" si="446"/>
        <v>0</v>
      </c>
      <c r="G228" s="127">
        <f t="shared" si="447"/>
        <v>0</v>
      </c>
      <c r="H228" s="123"/>
      <c r="I228" s="123"/>
      <c r="J228" s="131"/>
      <c r="K228" s="123"/>
      <c r="L228" s="123"/>
      <c r="M228" s="131"/>
      <c r="N228" s="123"/>
      <c r="O228" s="123"/>
      <c r="P228" s="131"/>
      <c r="Q228" s="123"/>
      <c r="R228" s="123"/>
      <c r="S228" s="131"/>
      <c r="T228" s="123"/>
      <c r="U228" s="123"/>
      <c r="V228" s="131"/>
      <c r="W228" s="123"/>
      <c r="X228" s="123"/>
      <c r="Y228" s="131"/>
      <c r="Z228" s="123"/>
      <c r="AA228" s="123"/>
      <c r="AB228" s="131"/>
      <c r="AC228" s="123"/>
      <c r="AD228" s="123"/>
      <c r="AE228" s="131"/>
      <c r="AF228" s="204">
        <v>4816.2839999999997</v>
      </c>
      <c r="AG228" s="123"/>
      <c r="AH228" s="131"/>
      <c r="AI228" s="123"/>
      <c r="AJ228" s="123"/>
      <c r="AK228" s="131"/>
      <c r="AL228" s="123"/>
      <c r="AM228" s="123"/>
      <c r="AN228" s="131"/>
      <c r="AO228" s="123"/>
      <c r="AP228" s="123"/>
      <c r="AQ228" s="131"/>
      <c r="AR228" s="311"/>
    </row>
    <row r="229" spans="1:44" s="136" customFormat="1" ht="22.15" customHeight="1">
      <c r="A229" s="312" t="s">
        <v>505</v>
      </c>
      <c r="B229" s="313" t="s">
        <v>504</v>
      </c>
      <c r="C229" s="314" t="s">
        <v>393</v>
      </c>
      <c r="D229" s="132" t="s">
        <v>41</v>
      </c>
      <c r="E229" s="216">
        <f>SUM(E230:E232)</f>
        <v>2787.6660000000002</v>
      </c>
      <c r="F229" s="216">
        <f>SUM(F230:F232)</f>
        <v>0</v>
      </c>
      <c r="G229" s="127">
        <f>F229/E229*100</f>
        <v>0</v>
      </c>
      <c r="H229" s="127">
        <f>SUM(H230:H232)</f>
        <v>0</v>
      </c>
      <c r="I229" s="127">
        <f t="shared" ref="I229:AQ229" si="448">SUM(I230:I232)</f>
        <v>0</v>
      </c>
      <c r="J229" s="127">
        <f t="shared" si="448"/>
        <v>0</v>
      </c>
      <c r="K229" s="127">
        <f t="shared" si="448"/>
        <v>0</v>
      </c>
      <c r="L229" s="127">
        <f t="shared" si="448"/>
        <v>0</v>
      </c>
      <c r="M229" s="127">
        <f t="shared" si="448"/>
        <v>0</v>
      </c>
      <c r="N229" s="127">
        <f t="shared" si="448"/>
        <v>0</v>
      </c>
      <c r="O229" s="127">
        <f t="shared" si="448"/>
        <v>0</v>
      </c>
      <c r="P229" s="127">
        <f t="shared" si="448"/>
        <v>0</v>
      </c>
      <c r="Q229" s="127">
        <f t="shared" si="448"/>
        <v>0</v>
      </c>
      <c r="R229" s="127">
        <f t="shared" si="448"/>
        <v>0</v>
      </c>
      <c r="S229" s="127">
        <f t="shared" si="448"/>
        <v>0</v>
      </c>
      <c r="T229" s="127">
        <f t="shared" si="448"/>
        <v>0</v>
      </c>
      <c r="U229" s="127">
        <f t="shared" si="448"/>
        <v>0</v>
      </c>
      <c r="V229" s="127">
        <f t="shared" si="448"/>
        <v>0</v>
      </c>
      <c r="W229" s="127">
        <f t="shared" si="448"/>
        <v>0</v>
      </c>
      <c r="X229" s="127">
        <f t="shared" si="448"/>
        <v>0</v>
      </c>
      <c r="Y229" s="127">
        <f t="shared" si="448"/>
        <v>0</v>
      </c>
      <c r="Z229" s="127">
        <f t="shared" si="448"/>
        <v>0</v>
      </c>
      <c r="AA229" s="127">
        <f t="shared" si="448"/>
        <v>0</v>
      </c>
      <c r="AB229" s="127">
        <f t="shared" si="448"/>
        <v>0</v>
      </c>
      <c r="AC229" s="127">
        <f t="shared" si="448"/>
        <v>0</v>
      </c>
      <c r="AD229" s="127">
        <f t="shared" si="448"/>
        <v>0</v>
      </c>
      <c r="AE229" s="127">
        <f t="shared" si="448"/>
        <v>0</v>
      </c>
      <c r="AF229" s="127">
        <f t="shared" si="448"/>
        <v>2787.6660000000002</v>
      </c>
      <c r="AG229" s="127">
        <f t="shared" si="448"/>
        <v>0</v>
      </c>
      <c r="AH229" s="127">
        <f t="shared" si="448"/>
        <v>0</v>
      </c>
      <c r="AI229" s="127">
        <f t="shared" si="448"/>
        <v>0</v>
      </c>
      <c r="AJ229" s="127">
        <f t="shared" si="448"/>
        <v>0</v>
      </c>
      <c r="AK229" s="127">
        <f t="shared" si="448"/>
        <v>0</v>
      </c>
      <c r="AL229" s="127">
        <f t="shared" si="448"/>
        <v>0</v>
      </c>
      <c r="AM229" s="127">
        <f t="shared" si="448"/>
        <v>0</v>
      </c>
      <c r="AN229" s="127">
        <f t="shared" si="448"/>
        <v>0</v>
      </c>
      <c r="AO229" s="127">
        <f t="shared" si="448"/>
        <v>0</v>
      </c>
      <c r="AP229" s="127">
        <f t="shared" si="448"/>
        <v>0</v>
      </c>
      <c r="AQ229" s="127">
        <f t="shared" si="448"/>
        <v>0</v>
      </c>
      <c r="AR229" s="310"/>
    </row>
    <row r="230" spans="1:44" ht="31.5">
      <c r="A230" s="312"/>
      <c r="B230" s="313"/>
      <c r="C230" s="314"/>
      <c r="D230" s="150" t="s">
        <v>37</v>
      </c>
      <c r="E230" s="217">
        <f t="shared" ref="E230:E232" si="449">H230+K230+N230+Q230+T230+W230+Z230+AC230+AF230+AI230+AL230+AO230</f>
        <v>0</v>
      </c>
      <c r="F230" s="217">
        <f t="shared" ref="F230:F232" si="450">I230+L230+O230+R230+U230+X230+AA230+AD230+AG230+AJ230+AM230+AP230</f>
        <v>0</v>
      </c>
      <c r="G230" s="127" t="e">
        <f t="shared" ref="G230:G232" si="451">F230/E230*100</f>
        <v>#DIV/0!</v>
      </c>
      <c r="H230" s="123"/>
      <c r="I230" s="123"/>
      <c r="J230" s="131"/>
      <c r="K230" s="123"/>
      <c r="L230" s="123"/>
      <c r="M230" s="131"/>
      <c r="N230" s="123"/>
      <c r="O230" s="123"/>
      <c r="P230" s="131"/>
      <c r="Q230" s="123"/>
      <c r="R230" s="123"/>
      <c r="S230" s="131"/>
      <c r="T230" s="123"/>
      <c r="U230" s="123"/>
      <c r="V230" s="131"/>
      <c r="W230" s="123"/>
      <c r="X230" s="123"/>
      <c r="Y230" s="131"/>
      <c r="Z230" s="123"/>
      <c r="AA230" s="123"/>
      <c r="AB230" s="131"/>
      <c r="AC230" s="123"/>
      <c r="AD230" s="123"/>
      <c r="AE230" s="131"/>
      <c r="AF230" s="264">
        <v>0</v>
      </c>
      <c r="AG230" s="123"/>
      <c r="AH230" s="131"/>
      <c r="AI230" s="123"/>
      <c r="AJ230" s="123"/>
      <c r="AK230" s="123"/>
      <c r="AL230" s="123"/>
      <c r="AM230" s="123"/>
      <c r="AN230" s="131"/>
      <c r="AO230" s="123"/>
      <c r="AP230" s="123"/>
      <c r="AQ230" s="131"/>
      <c r="AR230" s="311"/>
    </row>
    <row r="231" spans="1:44" ht="31.15" customHeight="1">
      <c r="A231" s="312"/>
      <c r="B231" s="313"/>
      <c r="C231" s="314"/>
      <c r="D231" s="150" t="s">
        <v>2</v>
      </c>
      <c r="E231" s="217">
        <f t="shared" si="449"/>
        <v>0</v>
      </c>
      <c r="F231" s="217">
        <f t="shared" si="450"/>
        <v>0</v>
      </c>
      <c r="G231" s="127" t="e">
        <f t="shared" si="451"/>
        <v>#DIV/0!</v>
      </c>
      <c r="H231" s="123"/>
      <c r="I231" s="123"/>
      <c r="J231" s="131"/>
      <c r="K231" s="123"/>
      <c r="L231" s="123"/>
      <c r="M231" s="131"/>
      <c r="N231" s="123"/>
      <c r="O231" s="123"/>
      <c r="P231" s="131"/>
      <c r="Q231" s="123"/>
      <c r="R231" s="123"/>
      <c r="S231" s="131"/>
      <c r="T231" s="123"/>
      <c r="U231" s="123"/>
      <c r="V231" s="131"/>
      <c r="W231" s="123"/>
      <c r="X231" s="123"/>
      <c r="Y231" s="131"/>
      <c r="Z231" s="123"/>
      <c r="AA231" s="123"/>
      <c r="AB231" s="131"/>
      <c r="AC231" s="123"/>
      <c r="AD231" s="123"/>
      <c r="AE231" s="131"/>
      <c r="AF231" s="264"/>
      <c r="AG231" s="123"/>
      <c r="AH231" s="131"/>
      <c r="AI231" s="123"/>
      <c r="AJ231" s="123"/>
      <c r="AK231" s="131"/>
      <c r="AL231" s="123"/>
      <c r="AM231" s="123"/>
      <c r="AN231" s="131"/>
      <c r="AO231" s="123"/>
      <c r="AP231" s="123"/>
      <c r="AQ231" s="131"/>
      <c r="AR231" s="311"/>
    </row>
    <row r="232" spans="1:44" ht="28.5" customHeight="1">
      <c r="A232" s="312"/>
      <c r="B232" s="313"/>
      <c r="C232" s="314"/>
      <c r="D232" s="151" t="s">
        <v>43</v>
      </c>
      <c r="E232" s="217">
        <f t="shared" si="449"/>
        <v>2787.6660000000002</v>
      </c>
      <c r="F232" s="217">
        <f t="shared" si="450"/>
        <v>0</v>
      </c>
      <c r="G232" s="127">
        <f t="shared" si="451"/>
        <v>0</v>
      </c>
      <c r="H232" s="123"/>
      <c r="I232" s="123"/>
      <c r="J232" s="131"/>
      <c r="K232" s="123"/>
      <c r="L232" s="123"/>
      <c r="M232" s="131"/>
      <c r="N232" s="123"/>
      <c r="O232" s="123"/>
      <c r="P232" s="131"/>
      <c r="Q232" s="123"/>
      <c r="R232" s="123"/>
      <c r="S232" s="131"/>
      <c r="T232" s="123"/>
      <c r="U232" s="123"/>
      <c r="V232" s="131"/>
      <c r="W232" s="123"/>
      <c r="X232" s="123"/>
      <c r="Y232" s="131"/>
      <c r="Z232" s="123"/>
      <c r="AA232" s="123"/>
      <c r="AB232" s="131"/>
      <c r="AC232" s="123"/>
      <c r="AD232" s="123"/>
      <c r="AE232" s="131"/>
      <c r="AF232" s="204">
        <v>2787.6660000000002</v>
      </c>
      <c r="AG232" s="123"/>
      <c r="AH232" s="131"/>
      <c r="AI232" s="123"/>
      <c r="AJ232" s="123"/>
      <c r="AK232" s="131"/>
      <c r="AL232" s="123"/>
      <c r="AM232" s="123"/>
      <c r="AN232" s="131"/>
      <c r="AO232" s="123"/>
      <c r="AP232" s="123"/>
      <c r="AQ232" s="131"/>
      <c r="AR232" s="311"/>
    </row>
    <row r="233" spans="1:44" s="136" customFormat="1" ht="22.15" customHeight="1">
      <c r="A233" s="312" t="s">
        <v>507</v>
      </c>
      <c r="B233" s="313" t="s">
        <v>506</v>
      </c>
      <c r="C233" s="314" t="s">
        <v>393</v>
      </c>
      <c r="D233" s="132" t="s">
        <v>41</v>
      </c>
      <c r="E233" s="216">
        <f>SUM(E234:E236)</f>
        <v>3500</v>
      </c>
      <c r="F233" s="216">
        <f>SUM(F234:F236)</f>
        <v>0</v>
      </c>
      <c r="G233" s="127">
        <f>F233/E233*100</f>
        <v>0</v>
      </c>
      <c r="H233" s="127">
        <f>SUM(H234:H236)</f>
        <v>0</v>
      </c>
      <c r="I233" s="127">
        <f t="shared" ref="I233:AQ233" si="452">SUM(I234:I236)</f>
        <v>0</v>
      </c>
      <c r="J233" s="127">
        <f t="shared" si="452"/>
        <v>0</v>
      </c>
      <c r="K233" s="127">
        <f t="shared" si="452"/>
        <v>0</v>
      </c>
      <c r="L233" s="127">
        <f t="shared" si="452"/>
        <v>0</v>
      </c>
      <c r="M233" s="127">
        <f t="shared" si="452"/>
        <v>0</v>
      </c>
      <c r="N233" s="127">
        <f t="shared" si="452"/>
        <v>0</v>
      </c>
      <c r="O233" s="127">
        <f t="shared" si="452"/>
        <v>0</v>
      </c>
      <c r="P233" s="127">
        <f t="shared" si="452"/>
        <v>0</v>
      </c>
      <c r="Q233" s="127">
        <f t="shared" si="452"/>
        <v>0</v>
      </c>
      <c r="R233" s="127">
        <f t="shared" si="452"/>
        <v>0</v>
      </c>
      <c r="S233" s="127">
        <f t="shared" si="452"/>
        <v>0</v>
      </c>
      <c r="T233" s="127">
        <f t="shared" si="452"/>
        <v>0</v>
      </c>
      <c r="U233" s="127">
        <f t="shared" si="452"/>
        <v>0</v>
      </c>
      <c r="V233" s="127">
        <f t="shared" si="452"/>
        <v>0</v>
      </c>
      <c r="W233" s="127">
        <f t="shared" si="452"/>
        <v>0</v>
      </c>
      <c r="X233" s="127">
        <f t="shared" si="452"/>
        <v>0</v>
      </c>
      <c r="Y233" s="127">
        <f t="shared" si="452"/>
        <v>0</v>
      </c>
      <c r="Z233" s="127">
        <f t="shared" si="452"/>
        <v>0</v>
      </c>
      <c r="AA233" s="127">
        <f t="shared" si="452"/>
        <v>0</v>
      </c>
      <c r="AB233" s="127">
        <f t="shared" si="452"/>
        <v>0</v>
      </c>
      <c r="AC233" s="127">
        <f t="shared" si="452"/>
        <v>0</v>
      </c>
      <c r="AD233" s="127">
        <f t="shared" si="452"/>
        <v>0</v>
      </c>
      <c r="AE233" s="127">
        <f t="shared" si="452"/>
        <v>0</v>
      </c>
      <c r="AF233" s="127">
        <f t="shared" si="452"/>
        <v>3500</v>
      </c>
      <c r="AG233" s="127">
        <f t="shared" si="452"/>
        <v>0</v>
      </c>
      <c r="AH233" s="127">
        <f t="shared" si="452"/>
        <v>0</v>
      </c>
      <c r="AI233" s="127">
        <f t="shared" si="452"/>
        <v>0</v>
      </c>
      <c r="AJ233" s="127">
        <f t="shared" si="452"/>
        <v>0</v>
      </c>
      <c r="AK233" s="127">
        <f t="shared" si="452"/>
        <v>0</v>
      </c>
      <c r="AL233" s="127">
        <f t="shared" si="452"/>
        <v>0</v>
      </c>
      <c r="AM233" s="127">
        <f t="shared" si="452"/>
        <v>0</v>
      </c>
      <c r="AN233" s="127">
        <f t="shared" si="452"/>
        <v>0</v>
      </c>
      <c r="AO233" s="127">
        <f t="shared" si="452"/>
        <v>0</v>
      </c>
      <c r="AP233" s="127">
        <f t="shared" si="452"/>
        <v>0</v>
      </c>
      <c r="AQ233" s="127">
        <f t="shared" si="452"/>
        <v>0</v>
      </c>
      <c r="AR233" s="310"/>
    </row>
    <row r="234" spans="1:44" ht="31.5">
      <c r="A234" s="312"/>
      <c r="B234" s="313"/>
      <c r="C234" s="314"/>
      <c r="D234" s="150" t="s">
        <v>37</v>
      </c>
      <c r="E234" s="217">
        <f t="shared" ref="E234:E236" si="453">H234+K234+N234+Q234+T234+W234+Z234+AC234+AF234+AI234+AL234+AO234</f>
        <v>0</v>
      </c>
      <c r="F234" s="217">
        <f t="shared" ref="F234:F236" si="454">I234+L234+O234+R234+U234+X234+AA234+AD234+AG234+AJ234+AM234+AP234</f>
        <v>0</v>
      </c>
      <c r="G234" s="127" t="e">
        <f t="shared" ref="G234:G236" si="455">F234/E234*100</f>
        <v>#DIV/0!</v>
      </c>
      <c r="H234" s="123"/>
      <c r="I234" s="123"/>
      <c r="J234" s="131"/>
      <c r="K234" s="123"/>
      <c r="L234" s="123"/>
      <c r="M234" s="131"/>
      <c r="N234" s="123"/>
      <c r="O234" s="123"/>
      <c r="P234" s="131"/>
      <c r="Q234" s="123"/>
      <c r="R234" s="123"/>
      <c r="S234" s="131"/>
      <c r="T234" s="123"/>
      <c r="U234" s="123"/>
      <c r="V234" s="131"/>
      <c r="W234" s="123"/>
      <c r="X234" s="123"/>
      <c r="Y234" s="131"/>
      <c r="Z234" s="123"/>
      <c r="AA234" s="123"/>
      <c r="AB234" s="131"/>
      <c r="AC234" s="123"/>
      <c r="AD234" s="123"/>
      <c r="AE234" s="131"/>
      <c r="AF234" s="264">
        <v>0</v>
      </c>
      <c r="AG234" s="123"/>
      <c r="AH234" s="131"/>
      <c r="AI234" s="123"/>
      <c r="AJ234" s="123"/>
      <c r="AK234" s="123"/>
      <c r="AL234" s="123"/>
      <c r="AM234" s="123"/>
      <c r="AN234" s="131"/>
      <c r="AO234" s="123"/>
      <c r="AP234" s="123"/>
      <c r="AQ234" s="131"/>
      <c r="AR234" s="311"/>
    </row>
    <row r="235" spans="1:44" ht="31.15" customHeight="1">
      <c r="A235" s="312"/>
      <c r="B235" s="313"/>
      <c r="C235" s="314"/>
      <c r="D235" s="150" t="s">
        <v>2</v>
      </c>
      <c r="E235" s="217">
        <f t="shared" si="453"/>
        <v>0</v>
      </c>
      <c r="F235" s="217">
        <f t="shared" si="454"/>
        <v>0</v>
      </c>
      <c r="G235" s="127" t="e">
        <f t="shared" si="455"/>
        <v>#DIV/0!</v>
      </c>
      <c r="H235" s="123"/>
      <c r="I235" s="123"/>
      <c r="J235" s="131"/>
      <c r="K235" s="123"/>
      <c r="L235" s="123"/>
      <c r="M235" s="131"/>
      <c r="N235" s="123"/>
      <c r="O235" s="123"/>
      <c r="P235" s="131"/>
      <c r="Q235" s="123"/>
      <c r="R235" s="123"/>
      <c r="S235" s="131"/>
      <c r="T235" s="123"/>
      <c r="U235" s="123"/>
      <c r="V235" s="131"/>
      <c r="W235" s="123"/>
      <c r="X235" s="123"/>
      <c r="Y235" s="131"/>
      <c r="Z235" s="123"/>
      <c r="AA235" s="123"/>
      <c r="AB235" s="131"/>
      <c r="AC235" s="123"/>
      <c r="AD235" s="123"/>
      <c r="AE235" s="131"/>
      <c r="AF235" s="264"/>
      <c r="AG235" s="123"/>
      <c r="AH235" s="131"/>
      <c r="AI235" s="123"/>
      <c r="AJ235" s="123"/>
      <c r="AK235" s="131"/>
      <c r="AL235" s="123"/>
      <c r="AM235" s="123"/>
      <c r="AN235" s="131"/>
      <c r="AO235" s="123"/>
      <c r="AP235" s="123"/>
      <c r="AQ235" s="131"/>
      <c r="AR235" s="311"/>
    </row>
    <row r="236" spans="1:44" ht="28.5" customHeight="1">
      <c r="A236" s="312"/>
      <c r="B236" s="313"/>
      <c r="C236" s="314"/>
      <c r="D236" s="151" t="s">
        <v>43</v>
      </c>
      <c r="E236" s="217">
        <f t="shared" si="453"/>
        <v>3500</v>
      </c>
      <c r="F236" s="217">
        <f t="shared" si="454"/>
        <v>0</v>
      </c>
      <c r="G236" s="127">
        <f t="shared" si="455"/>
        <v>0</v>
      </c>
      <c r="H236" s="123"/>
      <c r="I236" s="123"/>
      <c r="J236" s="131"/>
      <c r="K236" s="123"/>
      <c r="L236" s="123"/>
      <c r="M236" s="131"/>
      <c r="N236" s="123"/>
      <c r="O236" s="123"/>
      <c r="P236" s="131"/>
      <c r="Q236" s="123"/>
      <c r="R236" s="123"/>
      <c r="S236" s="131"/>
      <c r="T236" s="123"/>
      <c r="U236" s="123"/>
      <c r="V236" s="131"/>
      <c r="W236" s="123"/>
      <c r="X236" s="123"/>
      <c r="Y236" s="131"/>
      <c r="Z236" s="123"/>
      <c r="AA236" s="123"/>
      <c r="AB236" s="131"/>
      <c r="AC236" s="123"/>
      <c r="AD236" s="123"/>
      <c r="AE236" s="131"/>
      <c r="AF236" s="204">
        <v>3500</v>
      </c>
      <c r="AG236" s="123"/>
      <c r="AH236" s="131"/>
      <c r="AI236" s="123"/>
      <c r="AJ236" s="123"/>
      <c r="AK236" s="131"/>
      <c r="AL236" s="123"/>
      <c r="AM236" s="123"/>
      <c r="AN236" s="131"/>
      <c r="AO236" s="123"/>
      <c r="AP236" s="123"/>
      <c r="AQ236" s="131"/>
      <c r="AR236" s="311"/>
    </row>
    <row r="237" spans="1:44" s="136" customFormat="1" ht="22.15" customHeight="1">
      <c r="A237" s="312" t="s">
        <v>509</v>
      </c>
      <c r="B237" s="313" t="s">
        <v>508</v>
      </c>
      <c r="C237" s="314" t="s">
        <v>393</v>
      </c>
      <c r="D237" s="132" t="s">
        <v>41</v>
      </c>
      <c r="E237" s="216">
        <f>SUM(E238:E240)</f>
        <v>7839.7560000000003</v>
      </c>
      <c r="F237" s="216">
        <f>SUM(F238:F240)</f>
        <v>0</v>
      </c>
      <c r="G237" s="127">
        <f>F237/E237*100</f>
        <v>0</v>
      </c>
      <c r="H237" s="127">
        <f>SUM(H238:H240)</f>
        <v>0</v>
      </c>
      <c r="I237" s="127">
        <f t="shared" ref="I237:AQ237" si="456">SUM(I238:I240)</f>
        <v>0</v>
      </c>
      <c r="J237" s="127">
        <f t="shared" si="456"/>
        <v>0</v>
      </c>
      <c r="K237" s="127">
        <f t="shared" si="456"/>
        <v>0</v>
      </c>
      <c r="L237" s="127">
        <f t="shared" si="456"/>
        <v>0</v>
      </c>
      <c r="M237" s="127">
        <f t="shared" si="456"/>
        <v>0</v>
      </c>
      <c r="N237" s="127">
        <f t="shared" si="456"/>
        <v>0</v>
      </c>
      <c r="O237" s="127">
        <f t="shared" si="456"/>
        <v>0</v>
      </c>
      <c r="P237" s="127">
        <f t="shared" si="456"/>
        <v>0</v>
      </c>
      <c r="Q237" s="127">
        <f t="shared" si="456"/>
        <v>0</v>
      </c>
      <c r="R237" s="127">
        <f t="shared" si="456"/>
        <v>0</v>
      </c>
      <c r="S237" s="127">
        <f t="shared" si="456"/>
        <v>0</v>
      </c>
      <c r="T237" s="127">
        <f t="shared" si="456"/>
        <v>0</v>
      </c>
      <c r="U237" s="127">
        <f t="shared" si="456"/>
        <v>0</v>
      </c>
      <c r="V237" s="127">
        <f t="shared" si="456"/>
        <v>0</v>
      </c>
      <c r="W237" s="127">
        <f t="shared" si="456"/>
        <v>0</v>
      </c>
      <c r="X237" s="127">
        <f t="shared" si="456"/>
        <v>0</v>
      </c>
      <c r="Y237" s="127">
        <f t="shared" si="456"/>
        <v>0</v>
      </c>
      <c r="Z237" s="127">
        <f t="shared" si="456"/>
        <v>0</v>
      </c>
      <c r="AA237" s="127">
        <f t="shared" si="456"/>
        <v>0</v>
      </c>
      <c r="AB237" s="127">
        <f t="shared" si="456"/>
        <v>0</v>
      </c>
      <c r="AC237" s="127">
        <f t="shared" si="456"/>
        <v>0</v>
      </c>
      <c r="AD237" s="127">
        <f t="shared" si="456"/>
        <v>0</v>
      </c>
      <c r="AE237" s="127">
        <f t="shared" si="456"/>
        <v>0</v>
      </c>
      <c r="AF237" s="127">
        <f t="shared" si="456"/>
        <v>7839.7560000000003</v>
      </c>
      <c r="AG237" s="127">
        <f t="shared" si="456"/>
        <v>0</v>
      </c>
      <c r="AH237" s="127">
        <f t="shared" si="456"/>
        <v>0</v>
      </c>
      <c r="AI237" s="127">
        <f t="shared" si="456"/>
        <v>0</v>
      </c>
      <c r="AJ237" s="127">
        <f t="shared" si="456"/>
        <v>0</v>
      </c>
      <c r="AK237" s="127">
        <f t="shared" si="456"/>
        <v>0</v>
      </c>
      <c r="AL237" s="127">
        <f t="shared" si="456"/>
        <v>0</v>
      </c>
      <c r="AM237" s="127">
        <f t="shared" si="456"/>
        <v>0</v>
      </c>
      <c r="AN237" s="127">
        <f t="shared" si="456"/>
        <v>0</v>
      </c>
      <c r="AO237" s="127">
        <f t="shared" si="456"/>
        <v>0</v>
      </c>
      <c r="AP237" s="127">
        <f t="shared" si="456"/>
        <v>0</v>
      </c>
      <c r="AQ237" s="127">
        <f t="shared" si="456"/>
        <v>0</v>
      </c>
      <c r="AR237" s="310"/>
    </row>
    <row r="238" spans="1:44" ht="31.5">
      <c r="A238" s="312"/>
      <c r="B238" s="313"/>
      <c r="C238" s="314"/>
      <c r="D238" s="150" t="s">
        <v>37</v>
      </c>
      <c r="E238" s="217">
        <f t="shared" ref="E238:E240" si="457">H238+K238+N238+Q238+T238+W238+Z238+AC238+AF238+AI238+AL238+AO238</f>
        <v>0</v>
      </c>
      <c r="F238" s="217">
        <f t="shared" ref="F238:F240" si="458">I238+L238+O238+R238+U238+X238+AA238+AD238+AG238+AJ238+AM238+AP238</f>
        <v>0</v>
      </c>
      <c r="G238" s="127" t="e">
        <f t="shared" ref="G238:G240" si="459">F238/E238*100</f>
        <v>#DIV/0!</v>
      </c>
      <c r="H238" s="123"/>
      <c r="I238" s="123"/>
      <c r="J238" s="131"/>
      <c r="K238" s="123"/>
      <c r="L238" s="123"/>
      <c r="M238" s="131"/>
      <c r="N238" s="123"/>
      <c r="O238" s="123"/>
      <c r="P238" s="131"/>
      <c r="Q238" s="123"/>
      <c r="R238" s="123"/>
      <c r="S238" s="131"/>
      <c r="T238" s="123"/>
      <c r="U238" s="123"/>
      <c r="V238" s="131"/>
      <c r="W238" s="123"/>
      <c r="X238" s="123"/>
      <c r="Y238" s="131"/>
      <c r="Z238" s="123"/>
      <c r="AA238" s="123"/>
      <c r="AB238" s="131"/>
      <c r="AC238" s="123"/>
      <c r="AD238" s="123"/>
      <c r="AE238" s="131"/>
      <c r="AF238" s="264">
        <v>0</v>
      </c>
      <c r="AG238" s="123"/>
      <c r="AH238" s="131"/>
      <c r="AI238" s="123"/>
      <c r="AJ238" s="123"/>
      <c r="AK238" s="123"/>
      <c r="AL238" s="123"/>
      <c r="AM238" s="123"/>
      <c r="AN238" s="131"/>
      <c r="AO238" s="123"/>
      <c r="AP238" s="123"/>
      <c r="AQ238" s="131"/>
      <c r="AR238" s="311"/>
    </row>
    <row r="239" spans="1:44" ht="31.15" customHeight="1">
      <c r="A239" s="312"/>
      <c r="B239" s="313"/>
      <c r="C239" s="314"/>
      <c r="D239" s="150" t="s">
        <v>2</v>
      </c>
      <c r="E239" s="217">
        <f t="shared" si="457"/>
        <v>0</v>
      </c>
      <c r="F239" s="217">
        <f t="shared" si="458"/>
        <v>0</v>
      </c>
      <c r="G239" s="127" t="e">
        <f t="shared" si="459"/>
        <v>#DIV/0!</v>
      </c>
      <c r="H239" s="123"/>
      <c r="I239" s="123"/>
      <c r="J239" s="131"/>
      <c r="K239" s="123"/>
      <c r="L239" s="123"/>
      <c r="M239" s="131"/>
      <c r="N239" s="123"/>
      <c r="O239" s="123"/>
      <c r="P239" s="131"/>
      <c r="Q239" s="123"/>
      <c r="R239" s="123"/>
      <c r="S239" s="131"/>
      <c r="T239" s="123"/>
      <c r="U239" s="123"/>
      <c r="V239" s="131"/>
      <c r="W239" s="123"/>
      <c r="X239" s="123"/>
      <c r="Y239" s="131"/>
      <c r="Z239" s="123"/>
      <c r="AA239" s="123"/>
      <c r="AB239" s="131"/>
      <c r="AC239" s="123"/>
      <c r="AD239" s="123"/>
      <c r="AE239" s="131"/>
      <c r="AF239" s="264"/>
      <c r="AG239" s="123"/>
      <c r="AH239" s="131"/>
      <c r="AI239" s="123"/>
      <c r="AJ239" s="123"/>
      <c r="AK239" s="131"/>
      <c r="AL239" s="123"/>
      <c r="AM239" s="123"/>
      <c r="AN239" s="131"/>
      <c r="AO239" s="123"/>
      <c r="AP239" s="123"/>
      <c r="AQ239" s="131"/>
      <c r="AR239" s="311"/>
    </row>
    <row r="240" spans="1:44" ht="28.5" customHeight="1">
      <c r="A240" s="312"/>
      <c r="B240" s="313"/>
      <c r="C240" s="314"/>
      <c r="D240" s="151" t="s">
        <v>43</v>
      </c>
      <c r="E240" s="217">
        <f t="shared" si="457"/>
        <v>7839.7560000000003</v>
      </c>
      <c r="F240" s="217">
        <f t="shared" si="458"/>
        <v>0</v>
      </c>
      <c r="G240" s="127">
        <f t="shared" si="459"/>
        <v>0</v>
      </c>
      <c r="H240" s="123"/>
      <c r="I240" s="123"/>
      <c r="J240" s="131"/>
      <c r="K240" s="123"/>
      <c r="L240" s="123"/>
      <c r="M240" s="131"/>
      <c r="N240" s="123"/>
      <c r="O240" s="123"/>
      <c r="P240" s="131"/>
      <c r="Q240" s="123"/>
      <c r="R240" s="123"/>
      <c r="S240" s="131"/>
      <c r="T240" s="123"/>
      <c r="U240" s="123"/>
      <c r="V240" s="131"/>
      <c r="W240" s="123"/>
      <c r="X240" s="123"/>
      <c r="Y240" s="131"/>
      <c r="Z240" s="123"/>
      <c r="AA240" s="123"/>
      <c r="AB240" s="131"/>
      <c r="AC240" s="123"/>
      <c r="AD240" s="123"/>
      <c r="AE240" s="131"/>
      <c r="AF240" s="204">
        <v>7839.7560000000003</v>
      </c>
      <c r="AG240" s="123"/>
      <c r="AH240" s="131"/>
      <c r="AI240" s="123"/>
      <c r="AJ240" s="123"/>
      <c r="AK240" s="131"/>
      <c r="AL240" s="123"/>
      <c r="AM240" s="123"/>
      <c r="AN240" s="131"/>
      <c r="AO240" s="123"/>
      <c r="AP240" s="123"/>
      <c r="AQ240" s="131"/>
      <c r="AR240" s="311"/>
    </row>
    <row r="241" spans="1:44" s="136" customFormat="1" ht="22.15" customHeight="1">
      <c r="A241" s="312" t="s">
        <v>511</v>
      </c>
      <c r="B241" s="313" t="s">
        <v>510</v>
      </c>
      <c r="C241" s="314" t="s">
        <v>393</v>
      </c>
      <c r="D241" s="132" t="s">
        <v>41</v>
      </c>
      <c r="E241" s="216">
        <f>SUM(E242:E244)</f>
        <v>5500</v>
      </c>
      <c r="F241" s="216">
        <f>SUM(F242:F244)</f>
        <v>0</v>
      </c>
      <c r="G241" s="127">
        <f>F241/E241*100</f>
        <v>0</v>
      </c>
      <c r="H241" s="127">
        <f>SUM(H242:H244)</f>
        <v>0</v>
      </c>
      <c r="I241" s="127">
        <f t="shared" ref="I241:AQ241" si="460">SUM(I242:I244)</f>
        <v>0</v>
      </c>
      <c r="J241" s="127">
        <f t="shared" si="460"/>
        <v>0</v>
      </c>
      <c r="K241" s="127">
        <f t="shared" si="460"/>
        <v>0</v>
      </c>
      <c r="L241" s="127">
        <f t="shared" si="460"/>
        <v>0</v>
      </c>
      <c r="M241" s="127">
        <f t="shared" si="460"/>
        <v>0</v>
      </c>
      <c r="N241" s="127">
        <f t="shared" si="460"/>
        <v>0</v>
      </c>
      <c r="O241" s="127">
        <f t="shared" si="460"/>
        <v>0</v>
      </c>
      <c r="P241" s="127">
        <f t="shared" si="460"/>
        <v>0</v>
      </c>
      <c r="Q241" s="127">
        <f t="shared" si="460"/>
        <v>0</v>
      </c>
      <c r="R241" s="127">
        <f t="shared" si="460"/>
        <v>0</v>
      </c>
      <c r="S241" s="127">
        <f t="shared" si="460"/>
        <v>0</v>
      </c>
      <c r="T241" s="127">
        <f t="shared" si="460"/>
        <v>0</v>
      </c>
      <c r="U241" s="127">
        <f t="shared" si="460"/>
        <v>0</v>
      </c>
      <c r="V241" s="127">
        <f t="shared" si="460"/>
        <v>0</v>
      </c>
      <c r="W241" s="127">
        <f t="shared" si="460"/>
        <v>0</v>
      </c>
      <c r="X241" s="127">
        <f t="shared" si="460"/>
        <v>0</v>
      </c>
      <c r="Y241" s="127">
        <f t="shared" si="460"/>
        <v>0</v>
      </c>
      <c r="Z241" s="127">
        <f t="shared" si="460"/>
        <v>0</v>
      </c>
      <c r="AA241" s="127">
        <f t="shared" si="460"/>
        <v>0</v>
      </c>
      <c r="AB241" s="127">
        <f t="shared" si="460"/>
        <v>0</v>
      </c>
      <c r="AC241" s="127">
        <f t="shared" si="460"/>
        <v>0</v>
      </c>
      <c r="AD241" s="127">
        <f t="shared" si="460"/>
        <v>0</v>
      </c>
      <c r="AE241" s="127">
        <f t="shared" si="460"/>
        <v>0</v>
      </c>
      <c r="AF241" s="127">
        <f t="shared" si="460"/>
        <v>5500</v>
      </c>
      <c r="AG241" s="127">
        <f t="shared" si="460"/>
        <v>0</v>
      </c>
      <c r="AH241" s="127">
        <f t="shared" si="460"/>
        <v>0</v>
      </c>
      <c r="AI241" s="127">
        <f t="shared" si="460"/>
        <v>0</v>
      </c>
      <c r="AJ241" s="127">
        <f t="shared" si="460"/>
        <v>0</v>
      </c>
      <c r="AK241" s="127">
        <f t="shared" si="460"/>
        <v>0</v>
      </c>
      <c r="AL241" s="127">
        <f t="shared" si="460"/>
        <v>0</v>
      </c>
      <c r="AM241" s="127">
        <f t="shared" si="460"/>
        <v>0</v>
      </c>
      <c r="AN241" s="127">
        <f t="shared" si="460"/>
        <v>0</v>
      </c>
      <c r="AO241" s="127">
        <f t="shared" si="460"/>
        <v>0</v>
      </c>
      <c r="AP241" s="127">
        <f t="shared" si="460"/>
        <v>0</v>
      </c>
      <c r="AQ241" s="127">
        <f t="shared" si="460"/>
        <v>0</v>
      </c>
      <c r="AR241" s="310"/>
    </row>
    <row r="242" spans="1:44" ht="31.5">
      <c r="A242" s="312"/>
      <c r="B242" s="313"/>
      <c r="C242" s="314"/>
      <c r="D242" s="150" t="s">
        <v>37</v>
      </c>
      <c r="E242" s="217">
        <f t="shared" ref="E242:E244" si="461">H242+K242+N242+Q242+T242+W242+Z242+AC242+AF242+AI242+AL242+AO242</f>
        <v>0</v>
      </c>
      <c r="F242" s="217">
        <f t="shared" ref="F242:F244" si="462">I242+L242+O242+R242+U242+X242+AA242+AD242+AG242+AJ242+AM242+AP242</f>
        <v>0</v>
      </c>
      <c r="G242" s="127" t="e">
        <f t="shared" ref="G242:G244" si="463">F242/E242*100</f>
        <v>#DIV/0!</v>
      </c>
      <c r="H242" s="123"/>
      <c r="I242" s="123"/>
      <c r="J242" s="131"/>
      <c r="K242" s="123"/>
      <c r="L242" s="123"/>
      <c r="M242" s="131"/>
      <c r="N242" s="123"/>
      <c r="O242" s="123"/>
      <c r="P242" s="131"/>
      <c r="Q242" s="123"/>
      <c r="R242" s="123"/>
      <c r="S242" s="131"/>
      <c r="T242" s="123"/>
      <c r="U242" s="123"/>
      <c r="V242" s="131"/>
      <c r="W242" s="123"/>
      <c r="X242" s="123"/>
      <c r="Y242" s="131"/>
      <c r="Z242" s="123"/>
      <c r="AA242" s="123"/>
      <c r="AB242" s="131"/>
      <c r="AC242" s="123"/>
      <c r="AD242" s="123"/>
      <c r="AE242" s="131"/>
      <c r="AF242" s="264">
        <v>0</v>
      </c>
      <c r="AG242" s="123"/>
      <c r="AH242" s="131"/>
      <c r="AI242" s="123"/>
      <c r="AJ242" s="123"/>
      <c r="AK242" s="123"/>
      <c r="AL242" s="123"/>
      <c r="AM242" s="123"/>
      <c r="AN242" s="131"/>
      <c r="AO242" s="123"/>
      <c r="AP242" s="123"/>
      <c r="AQ242" s="131"/>
      <c r="AR242" s="311"/>
    </row>
    <row r="243" spans="1:44" ht="31.15" customHeight="1">
      <c r="A243" s="312"/>
      <c r="B243" s="313"/>
      <c r="C243" s="314"/>
      <c r="D243" s="150" t="s">
        <v>2</v>
      </c>
      <c r="E243" s="217">
        <f t="shared" si="461"/>
        <v>0</v>
      </c>
      <c r="F243" s="217">
        <f t="shared" si="462"/>
        <v>0</v>
      </c>
      <c r="G243" s="127" t="e">
        <f t="shared" si="463"/>
        <v>#DIV/0!</v>
      </c>
      <c r="H243" s="123"/>
      <c r="I243" s="123"/>
      <c r="J243" s="131"/>
      <c r="K243" s="123"/>
      <c r="L243" s="123"/>
      <c r="M243" s="131"/>
      <c r="N243" s="123"/>
      <c r="O243" s="123"/>
      <c r="P243" s="131"/>
      <c r="Q243" s="123"/>
      <c r="R243" s="123"/>
      <c r="S243" s="131"/>
      <c r="T243" s="123"/>
      <c r="U243" s="123"/>
      <c r="V243" s="131"/>
      <c r="W243" s="123"/>
      <c r="X243" s="123"/>
      <c r="Y243" s="131"/>
      <c r="Z243" s="123"/>
      <c r="AA243" s="123"/>
      <c r="AB243" s="131"/>
      <c r="AC243" s="123"/>
      <c r="AD243" s="123"/>
      <c r="AE243" s="131"/>
      <c r="AF243" s="264"/>
      <c r="AG243" s="123"/>
      <c r="AH243" s="131"/>
      <c r="AI243" s="123"/>
      <c r="AJ243" s="123"/>
      <c r="AK243" s="131"/>
      <c r="AL243" s="123"/>
      <c r="AM243" s="123"/>
      <c r="AN243" s="131"/>
      <c r="AO243" s="123"/>
      <c r="AP243" s="123"/>
      <c r="AQ243" s="131"/>
      <c r="AR243" s="311"/>
    </row>
    <row r="244" spans="1:44" ht="28.5" customHeight="1">
      <c r="A244" s="312"/>
      <c r="B244" s="313"/>
      <c r="C244" s="314"/>
      <c r="D244" s="151" t="s">
        <v>43</v>
      </c>
      <c r="E244" s="217">
        <f t="shared" si="461"/>
        <v>5500</v>
      </c>
      <c r="F244" s="217">
        <f t="shared" si="462"/>
        <v>0</v>
      </c>
      <c r="G244" s="127">
        <f t="shared" si="463"/>
        <v>0</v>
      </c>
      <c r="H244" s="123"/>
      <c r="I244" s="123"/>
      <c r="J244" s="131"/>
      <c r="K244" s="123"/>
      <c r="L244" s="123"/>
      <c r="M244" s="131"/>
      <c r="N244" s="123"/>
      <c r="O244" s="123"/>
      <c r="P244" s="131"/>
      <c r="Q244" s="123"/>
      <c r="R244" s="123"/>
      <c r="S244" s="131"/>
      <c r="T244" s="123"/>
      <c r="U244" s="123"/>
      <c r="V244" s="131"/>
      <c r="W244" s="123"/>
      <c r="X244" s="123"/>
      <c r="Y244" s="131"/>
      <c r="Z244" s="123"/>
      <c r="AA244" s="123"/>
      <c r="AB244" s="131"/>
      <c r="AC244" s="123"/>
      <c r="AD244" s="123"/>
      <c r="AE244" s="131"/>
      <c r="AF244" s="204">
        <v>5500</v>
      </c>
      <c r="AG244" s="123"/>
      <c r="AH244" s="131"/>
      <c r="AI244" s="123"/>
      <c r="AJ244" s="123"/>
      <c r="AK244" s="131"/>
      <c r="AL244" s="123"/>
      <c r="AM244" s="123"/>
      <c r="AN244" s="131"/>
      <c r="AO244" s="123"/>
      <c r="AP244" s="123"/>
      <c r="AQ244" s="131"/>
      <c r="AR244" s="311"/>
    </row>
    <row r="245" spans="1:44" s="136" customFormat="1" ht="22.15" customHeight="1">
      <c r="A245" s="312" t="s">
        <v>348</v>
      </c>
      <c r="B245" s="313" t="s">
        <v>351</v>
      </c>
      <c r="C245" s="314" t="s">
        <v>328</v>
      </c>
      <c r="D245" s="132" t="s">
        <v>41</v>
      </c>
      <c r="E245" s="216">
        <f>SUM(E246:E248)</f>
        <v>12870.99562</v>
      </c>
      <c r="F245" s="216">
        <f>SUM(F246:F248)</f>
        <v>4134.9925000000003</v>
      </c>
      <c r="G245" s="127">
        <f>F245/E245*100</f>
        <v>32.126438560624734</v>
      </c>
      <c r="H245" s="127">
        <f>SUM(H246:H248)</f>
        <v>0</v>
      </c>
      <c r="I245" s="127">
        <f t="shared" ref="I245:AQ245" si="464">SUM(I246:I248)</f>
        <v>0</v>
      </c>
      <c r="J245" s="127">
        <f t="shared" si="464"/>
        <v>0</v>
      </c>
      <c r="K245" s="127">
        <f t="shared" si="464"/>
        <v>0</v>
      </c>
      <c r="L245" s="127">
        <f t="shared" si="464"/>
        <v>0</v>
      </c>
      <c r="M245" s="127">
        <f t="shared" si="464"/>
        <v>0</v>
      </c>
      <c r="N245" s="127">
        <f t="shared" si="464"/>
        <v>4135.1459999999997</v>
      </c>
      <c r="O245" s="127">
        <f t="shared" si="464"/>
        <v>4134.9925000000003</v>
      </c>
      <c r="P245" s="127">
        <f t="shared" si="464"/>
        <v>0</v>
      </c>
      <c r="Q245" s="127">
        <f t="shared" si="464"/>
        <v>0</v>
      </c>
      <c r="R245" s="127">
        <f t="shared" si="464"/>
        <v>0</v>
      </c>
      <c r="S245" s="127">
        <f t="shared" si="464"/>
        <v>0</v>
      </c>
      <c r="T245" s="127">
        <f t="shared" si="464"/>
        <v>3902.1</v>
      </c>
      <c r="U245" s="127">
        <f t="shared" si="464"/>
        <v>0</v>
      </c>
      <c r="V245" s="127">
        <f t="shared" si="464"/>
        <v>0</v>
      </c>
      <c r="W245" s="127">
        <f t="shared" si="464"/>
        <v>0</v>
      </c>
      <c r="X245" s="127">
        <f t="shared" si="464"/>
        <v>0</v>
      </c>
      <c r="Y245" s="127">
        <f t="shared" si="464"/>
        <v>0</v>
      </c>
      <c r="Z245" s="127">
        <f t="shared" si="464"/>
        <v>0</v>
      </c>
      <c r="AA245" s="127">
        <f t="shared" si="464"/>
        <v>0</v>
      </c>
      <c r="AB245" s="127">
        <f t="shared" si="464"/>
        <v>0</v>
      </c>
      <c r="AC245" s="127">
        <f t="shared" si="464"/>
        <v>0</v>
      </c>
      <c r="AD245" s="127">
        <f t="shared" si="464"/>
        <v>0</v>
      </c>
      <c r="AE245" s="127">
        <f t="shared" si="464"/>
        <v>0</v>
      </c>
      <c r="AF245" s="127">
        <f t="shared" si="464"/>
        <v>0</v>
      </c>
      <c r="AG245" s="127">
        <f t="shared" si="464"/>
        <v>0</v>
      </c>
      <c r="AH245" s="127">
        <f t="shared" si="464"/>
        <v>0</v>
      </c>
      <c r="AI245" s="127">
        <f t="shared" si="464"/>
        <v>0</v>
      </c>
      <c r="AJ245" s="127">
        <f t="shared" si="464"/>
        <v>0</v>
      </c>
      <c r="AK245" s="127">
        <f t="shared" si="464"/>
        <v>0</v>
      </c>
      <c r="AL245" s="127">
        <f t="shared" si="464"/>
        <v>0</v>
      </c>
      <c r="AM245" s="127">
        <f t="shared" si="464"/>
        <v>0</v>
      </c>
      <c r="AN245" s="127">
        <f t="shared" si="464"/>
        <v>0</v>
      </c>
      <c r="AO245" s="127">
        <f t="shared" si="464"/>
        <v>4833.7496199999996</v>
      </c>
      <c r="AP245" s="127">
        <f t="shared" si="464"/>
        <v>0</v>
      </c>
      <c r="AQ245" s="127">
        <f t="shared" si="464"/>
        <v>0</v>
      </c>
      <c r="AR245" s="310"/>
    </row>
    <row r="246" spans="1:44" ht="31.5">
      <c r="A246" s="312"/>
      <c r="B246" s="313"/>
      <c r="C246" s="314"/>
      <c r="D246" s="150" t="s">
        <v>37</v>
      </c>
      <c r="E246" s="217">
        <f t="shared" ref="E246:F248" si="465">H246+K246+N246+Q246+T246+W246+Z246+AC246+AF246+AI246+AL246+AO246</f>
        <v>0</v>
      </c>
      <c r="F246" s="217">
        <f t="shared" si="465"/>
        <v>0</v>
      </c>
      <c r="G246" s="127" t="e">
        <f t="shared" ref="G246:G248" si="466">F246/E246*100</f>
        <v>#DIV/0!</v>
      </c>
      <c r="H246" s="123">
        <f>H250</f>
        <v>0</v>
      </c>
      <c r="I246" s="123">
        <f t="shared" ref="I246:AQ246" si="467">I250</f>
        <v>0</v>
      </c>
      <c r="J246" s="123">
        <f t="shared" si="467"/>
        <v>0</v>
      </c>
      <c r="K246" s="123">
        <f t="shared" si="467"/>
        <v>0</v>
      </c>
      <c r="L246" s="123">
        <f t="shared" si="467"/>
        <v>0</v>
      </c>
      <c r="M246" s="123">
        <f t="shared" si="467"/>
        <v>0</v>
      </c>
      <c r="N246" s="123">
        <f t="shared" si="467"/>
        <v>0</v>
      </c>
      <c r="O246" s="123">
        <f t="shared" si="467"/>
        <v>0</v>
      </c>
      <c r="P246" s="123">
        <f t="shared" si="467"/>
        <v>0</v>
      </c>
      <c r="Q246" s="123">
        <f t="shared" si="467"/>
        <v>0</v>
      </c>
      <c r="R246" s="123">
        <f t="shared" si="467"/>
        <v>0</v>
      </c>
      <c r="S246" s="123">
        <f t="shared" si="467"/>
        <v>0</v>
      </c>
      <c r="T246" s="123">
        <f t="shared" si="467"/>
        <v>0</v>
      </c>
      <c r="U246" s="123">
        <f t="shared" si="467"/>
        <v>0</v>
      </c>
      <c r="V246" s="123">
        <f t="shared" si="467"/>
        <v>0</v>
      </c>
      <c r="W246" s="123">
        <f t="shared" si="467"/>
        <v>0</v>
      </c>
      <c r="X246" s="123">
        <f t="shared" si="467"/>
        <v>0</v>
      </c>
      <c r="Y246" s="123">
        <f t="shared" si="467"/>
        <v>0</v>
      </c>
      <c r="Z246" s="123">
        <f t="shared" si="467"/>
        <v>0</v>
      </c>
      <c r="AA246" s="123">
        <f t="shared" si="467"/>
        <v>0</v>
      </c>
      <c r="AB246" s="123">
        <f t="shared" si="467"/>
        <v>0</v>
      </c>
      <c r="AC246" s="123">
        <f t="shared" si="467"/>
        <v>0</v>
      </c>
      <c r="AD246" s="123">
        <f t="shared" si="467"/>
        <v>0</v>
      </c>
      <c r="AE246" s="123">
        <f t="shared" si="467"/>
        <v>0</v>
      </c>
      <c r="AF246" s="123">
        <f t="shared" si="467"/>
        <v>0</v>
      </c>
      <c r="AG246" s="123">
        <f t="shared" si="467"/>
        <v>0</v>
      </c>
      <c r="AH246" s="123">
        <f t="shared" si="467"/>
        <v>0</v>
      </c>
      <c r="AI246" s="123">
        <f t="shared" si="467"/>
        <v>0</v>
      </c>
      <c r="AJ246" s="123">
        <f t="shared" si="467"/>
        <v>0</v>
      </c>
      <c r="AK246" s="123">
        <f t="shared" si="467"/>
        <v>0</v>
      </c>
      <c r="AL246" s="123">
        <f t="shared" si="467"/>
        <v>0</v>
      </c>
      <c r="AM246" s="123">
        <f t="shared" si="467"/>
        <v>0</v>
      </c>
      <c r="AN246" s="123">
        <f t="shared" si="467"/>
        <v>0</v>
      </c>
      <c r="AO246" s="123">
        <f t="shared" si="467"/>
        <v>0</v>
      </c>
      <c r="AP246" s="123">
        <f t="shared" si="467"/>
        <v>0</v>
      </c>
      <c r="AQ246" s="123">
        <f t="shared" si="467"/>
        <v>0</v>
      </c>
      <c r="AR246" s="311"/>
    </row>
    <row r="247" spans="1:44" ht="31.15" customHeight="1">
      <c r="A247" s="312"/>
      <c r="B247" s="313"/>
      <c r="C247" s="314"/>
      <c r="D247" s="150" t="s">
        <v>2</v>
      </c>
      <c r="E247" s="217">
        <f t="shared" si="465"/>
        <v>902.1</v>
      </c>
      <c r="F247" s="217">
        <f t="shared" si="465"/>
        <v>0</v>
      </c>
      <c r="G247" s="127">
        <f t="shared" si="466"/>
        <v>0</v>
      </c>
      <c r="H247" s="123">
        <f t="shared" ref="H247:AQ247" si="468">H251</f>
        <v>0</v>
      </c>
      <c r="I247" s="123">
        <f t="shared" si="468"/>
        <v>0</v>
      </c>
      <c r="J247" s="123">
        <f t="shared" si="468"/>
        <v>0</v>
      </c>
      <c r="K247" s="123">
        <f t="shared" si="468"/>
        <v>0</v>
      </c>
      <c r="L247" s="123">
        <f t="shared" si="468"/>
        <v>0</v>
      </c>
      <c r="M247" s="123">
        <f t="shared" si="468"/>
        <v>0</v>
      </c>
      <c r="N247" s="123">
        <f t="shared" si="468"/>
        <v>0</v>
      </c>
      <c r="O247" s="123">
        <f t="shared" si="468"/>
        <v>0</v>
      </c>
      <c r="P247" s="123">
        <f t="shared" si="468"/>
        <v>0</v>
      </c>
      <c r="Q247" s="123">
        <f t="shared" si="468"/>
        <v>0</v>
      </c>
      <c r="R247" s="123">
        <f t="shared" si="468"/>
        <v>0</v>
      </c>
      <c r="S247" s="123">
        <f t="shared" si="468"/>
        <v>0</v>
      </c>
      <c r="T247" s="123">
        <f t="shared" si="468"/>
        <v>902.1</v>
      </c>
      <c r="U247" s="123">
        <f t="shared" si="468"/>
        <v>0</v>
      </c>
      <c r="V247" s="123">
        <f t="shared" si="468"/>
        <v>0</v>
      </c>
      <c r="W247" s="123">
        <f t="shared" si="468"/>
        <v>0</v>
      </c>
      <c r="X247" s="123">
        <f t="shared" si="468"/>
        <v>0</v>
      </c>
      <c r="Y247" s="123">
        <f t="shared" si="468"/>
        <v>0</v>
      </c>
      <c r="Z247" s="123">
        <f t="shared" si="468"/>
        <v>0</v>
      </c>
      <c r="AA247" s="123">
        <f t="shared" si="468"/>
        <v>0</v>
      </c>
      <c r="AB247" s="123">
        <f t="shared" si="468"/>
        <v>0</v>
      </c>
      <c r="AC247" s="123">
        <f t="shared" si="468"/>
        <v>0</v>
      </c>
      <c r="AD247" s="123">
        <f t="shared" si="468"/>
        <v>0</v>
      </c>
      <c r="AE247" s="123">
        <f t="shared" si="468"/>
        <v>0</v>
      </c>
      <c r="AF247" s="123">
        <f t="shared" si="468"/>
        <v>0</v>
      </c>
      <c r="AG247" s="123">
        <f t="shared" si="468"/>
        <v>0</v>
      </c>
      <c r="AH247" s="123">
        <f t="shared" si="468"/>
        <v>0</v>
      </c>
      <c r="AI247" s="123">
        <f t="shared" si="468"/>
        <v>0</v>
      </c>
      <c r="AJ247" s="123">
        <f t="shared" si="468"/>
        <v>0</v>
      </c>
      <c r="AK247" s="123">
        <f t="shared" si="468"/>
        <v>0</v>
      </c>
      <c r="AL247" s="123">
        <f t="shared" si="468"/>
        <v>0</v>
      </c>
      <c r="AM247" s="123">
        <f t="shared" si="468"/>
        <v>0</v>
      </c>
      <c r="AN247" s="123">
        <f t="shared" si="468"/>
        <v>0</v>
      </c>
      <c r="AO247" s="123">
        <f t="shared" si="468"/>
        <v>0</v>
      </c>
      <c r="AP247" s="123">
        <f t="shared" si="468"/>
        <v>0</v>
      </c>
      <c r="AQ247" s="123">
        <f t="shared" si="468"/>
        <v>0</v>
      </c>
      <c r="AR247" s="311"/>
    </row>
    <row r="248" spans="1:44" ht="28.5" customHeight="1">
      <c r="A248" s="312"/>
      <c r="B248" s="313"/>
      <c r="C248" s="314"/>
      <c r="D248" s="151" t="s">
        <v>43</v>
      </c>
      <c r="E248" s="217">
        <f t="shared" si="465"/>
        <v>11968.895619999999</v>
      </c>
      <c r="F248" s="217">
        <f t="shared" si="465"/>
        <v>4134.9925000000003</v>
      </c>
      <c r="G248" s="127">
        <f t="shared" si="466"/>
        <v>34.547819876467436</v>
      </c>
      <c r="H248" s="123">
        <f t="shared" ref="H248:AQ248" si="469">H252</f>
        <v>0</v>
      </c>
      <c r="I248" s="123">
        <f t="shared" si="469"/>
        <v>0</v>
      </c>
      <c r="J248" s="123">
        <f t="shared" si="469"/>
        <v>0</v>
      </c>
      <c r="K248" s="123">
        <f t="shared" si="469"/>
        <v>0</v>
      </c>
      <c r="L248" s="123">
        <f t="shared" si="469"/>
        <v>0</v>
      </c>
      <c r="M248" s="123">
        <f t="shared" si="469"/>
        <v>0</v>
      </c>
      <c r="N248" s="123">
        <f t="shared" si="469"/>
        <v>4135.1459999999997</v>
      </c>
      <c r="O248" s="123">
        <f t="shared" si="469"/>
        <v>4134.9925000000003</v>
      </c>
      <c r="P248" s="123">
        <f t="shared" si="469"/>
        <v>0</v>
      </c>
      <c r="Q248" s="123">
        <f t="shared" si="469"/>
        <v>0</v>
      </c>
      <c r="R248" s="123">
        <f t="shared" si="469"/>
        <v>0</v>
      </c>
      <c r="S248" s="123">
        <f t="shared" si="469"/>
        <v>0</v>
      </c>
      <c r="T248" s="123">
        <f t="shared" si="469"/>
        <v>3000</v>
      </c>
      <c r="U248" s="123">
        <f t="shared" si="469"/>
        <v>0</v>
      </c>
      <c r="V248" s="123">
        <f t="shared" si="469"/>
        <v>0</v>
      </c>
      <c r="W248" s="123">
        <f t="shared" si="469"/>
        <v>0</v>
      </c>
      <c r="X248" s="123">
        <f t="shared" si="469"/>
        <v>0</v>
      </c>
      <c r="Y248" s="123">
        <f t="shared" si="469"/>
        <v>0</v>
      </c>
      <c r="Z248" s="123">
        <f t="shared" si="469"/>
        <v>0</v>
      </c>
      <c r="AA248" s="123">
        <f t="shared" si="469"/>
        <v>0</v>
      </c>
      <c r="AB248" s="123">
        <f t="shared" si="469"/>
        <v>0</v>
      </c>
      <c r="AC248" s="123">
        <f t="shared" si="469"/>
        <v>0</v>
      </c>
      <c r="AD248" s="123">
        <f t="shared" si="469"/>
        <v>0</v>
      </c>
      <c r="AE248" s="123">
        <f t="shared" si="469"/>
        <v>0</v>
      </c>
      <c r="AF248" s="123">
        <f t="shared" si="469"/>
        <v>0</v>
      </c>
      <c r="AG248" s="123">
        <f t="shared" si="469"/>
        <v>0</v>
      </c>
      <c r="AH248" s="123">
        <f t="shared" si="469"/>
        <v>0</v>
      </c>
      <c r="AI248" s="123">
        <f t="shared" si="469"/>
        <v>0</v>
      </c>
      <c r="AJ248" s="123">
        <f t="shared" si="469"/>
        <v>0</v>
      </c>
      <c r="AK248" s="123">
        <f t="shared" si="469"/>
        <v>0</v>
      </c>
      <c r="AL248" s="123">
        <f t="shared" si="469"/>
        <v>0</v>
      </c>
      <c r="AM248" s="123">
        <f t="shared" si="469"/>
        <v>0</v>
      </c>
      <c r="AN248" s="123">
        <f t="shared" si="469"/>
        <v>0</v>
      </c>
      <c r="AO248" s="123">
        <f t="shared" si="469"/>
        <v>4833.7496199999996</v>
      </c>
      <c r="AP248" s="123">
        <f t="shared" si="469"/>
        <v>0</v>
      </c>
      <c r="AQ248" s="123">
        <f t="shared" si="469"/>
        <v>0</v>
      </c>
      <c r="AR248" s="311"/>
    </row>
    <row r="249" spans="1:44" s="136" customFormat="1" ht="22.15" customHeight="1">
      <c r="A249" s="312" t="s">
        <v>352</v>
      </c>
      <c r="B249" s="313" t="s">
        <v>353</v>
      </c>
      <c r="C249" s="314" t="s">
        <v>328</v>
      </c>
      <c r="D249" s="132" t="s">
        <v>41</v>
      </c>
      <c r="E249" s="216">
        <f>SUM(E250:E252)</f>
        <v>12870.99562</v>
      </c>
      <c r="F249" s="216">
        <f>SUM(F250:F252)</f>
        <v>4134.9925000000003</v>
      </c>
      <c r="G249" s="127">
        <f>F249/E249*100</f>
        <v>32.126438560624734</v>
      </c>
      <c r="H249" s="127">
        <f>SUM(H250:H252)</f>
        <v>0</v>
      </c>
      <c r="I249" s="127">
        <f t="shared" ref="I249:AQ249" si="470">SUM(I250:I252)</f>
        <v>0</v>
      </c>
      <c r="J249" s="127">
        <f t="shared" si="470"/>
        <v>0</v>
      </c>
      <c r="K249" s="127">
        <f t="shared" si="470"/>
        <v>0</v>
      </c>
      <c r="L249" s="127">
        <f t="shared" si="470"/>
        <v>0</v>
      </c>
      <c r="M249" s="127">
        <f t="shared" si="470"/>
        <v>0</v>
      </c>
      <c r="N249" s="127">
        <f t="shared" si="470"/>
        <v>4135.1459999999997</v>
      </c>
      <c r="O249" s="127">
        <f t="shared" si="470"/>
        <v>4134.9925000000003</v>
      </c>
      <c r="P249" s="127">
        <f t="shared" si="470"/>
        <v>0</v>
      </c>
      <c r="Q249" s="127">
        <f t="shared" si="470"/>
        <v>0</v>
      </c>
      <c r="R249" s="127">
        <f t="shared" si="470"/>
        <v>0</v>
      </c>
      <c r="S249" s="127">
        <f t="shared" si="470"/>
        <v>0</v>
      </c>
      <c r="T249" s="127">
        <f t="shared" si="470"/>
        <v>3902.1</v>
      </c>
      <c r="U249" s="127">
        <f t="shared" si="470"/>
        <v>0</v>
      </c>
      <c r="V249" s="127">
        <f t="shared" si="470"/>
        <v>0</v>
      </c>
      <c r="W249" s="127">
        <f t="shared" si="470"/>
        <v>0</v>
      </c>
      <c r="X249" s="127">
        <f t="shared" si="470"/>
        <v>0</v>
      </c>
      <c r="Y249" s="127">
        <f t="shared" si="470"/>
        <v>0</v>
      </c>
      <c r="Z249" s="127">
        <f t="shared" si="470"/>
        <v>0</v>
      </c>
      <c r="AA249" s="127">
        <f t="shared" si="470"/>
        <v>0</v>
      </c>
      <c r="AB249" s="127">
        <f t="shared" si="470"/>
        <v>0</v>
      </c>
      <c r="AC249" s="127">
        <f t="shared" si="470"/>
        <v>0</v>
      </c>
      <c r="AD249" s="127">
        <f t="shared" si="470"/>
        <v>0</v>
      </c>
      <c r="AE249" s="127">
        <f t="shared" si="470"/>
        <v>0</v>
      </c>
      <c r="AF249" s="127">
        <f t="shared" si="470"/>
        <v>0</v>
      </c>
      <c r="AG249" s="127">
        <f t="shared" si="470"/>
        <v>0</v>
      </c>
      <c r="AH249" s="127">
        <f t="shared" si="470"/>
        <v>0</v>
      </c>
      <c r="AI249" s="127">
        <f t="shared" si="470"/>
        <v>0</v>
      </c>
      <c r="AJ249" s="127">
        <f t="shared" si="470"/>
        <v>0</v>
      </c>
      <c r="AK249" s="127">
        <f t="shared" si="470"/>
        <v>0</v>
      </c>
      <c r="AL249" s="127">
        <f t="shared" si="470"/>
        <v>0</v>
      </c>
      <c r="AM249" s="127">
        <f t="shared" si="470"/>
        <v>0</v>
      </c>
      <c r="AN249" s="127">
        <f t="shared" si="470"/>
        <v>0</v>
      </c>
      <c r="AO249" s="127">
        <f t="shared" si="470"/>
        <v>4833.7496199999996</v>
      </c>
      <c r="AP249" s="127">
        <f t="shared" si="470"/>
        <v>0</v>
      </c>
      <c r="AQ249" s="127">
        <f t="shared" si="470"/>
        <v>0</v>
      </c>
      <c r="AR249" s="310"/>
    </row>
    <row r="250" spans="1:44" ht="31.5">
      <c r="A250" s="312"/>
      <c r="B250" s="313"/>
      <c r="C250" s="314"/>
      <c r="D250" s="150" t="s">
        <v>37</v>
      </c>
      <c r="E250" s="217">
        <f t="shared" ref="E250:F252" si="471">H250+K250+N250+Q250+T250+W250+Z250+AC250+AF250+AI250+AL250+AO250</f>
        <v>0</v>
      </c>
      <c r="F250" s="217">
        <f t="shared" si="471"/>
        <v>0</v>
      </c>
      <c r="G250" s="127" t="e">
        <f t="shared" ref="G250:G252" si="472">F250/E250*100</f>
        <v>#DIV/0!</v>
      </c>
      <c r="H250" s="123"/>
      <c r="I250" s="123"/>
      <c r="J250" s="131"/>
      <c r="K250" s="123"/>
      <c r="L250" s="123"/>
      <c r="M250" s="131"/>
      <c r="N250" s="123"/>
      <c r="O250" s="123"/>
      <c r="P250" s="131"/>
      <c r="Q250" s="123"/>
      <c r="R250" s="123"/>
      <c r="S250" s="131"/>
      <c r="T250" s="123"/>
      <c r="U250" s="123"/>
      <c r="V250" s="131"/>
      <c r="W250" s="123"/>
      <c r="X250" s="123"/>
      <c r="Y250" s="131"/>
      <c r="Z250" s="123"/>
      <c r="AA250" s="123"/>
      <c r="AB250" s="131"/>
      <c r="AC250" s="123"/>
      <c r="AD250" s="123"/>
      <c r="AE250" s="131"/>
      <c r="AF250" s="123"/>
      <c r="AG250" s="123"/>
      <c r="AH250" s="131"/>
      <c r="AI250" s="123"/>
      <c r="AJ250" s="123"/>
      <c r="AK250" s="123"/>
      <c r="AL250" s="123"/>
      <c r="AM250" s="123"/>
      <c r="AN250" s="131"/>
      <c r="AO250" s="123"/>
      <c r="AP250" s="123"/>
      <c r="AQ250" s="131"/>
      <c r="AR250" s="311"/>
    </row>
    <row r="251" spans="1:44" ht="31.15" customHeight="1">
      <c r="A251" s="312"/>
      <c r="B251" s="313"/>
      <c r="C251" s="314"/>
      <c r="D251" s="150" t="s">
        <v>2</v>
      </c>
      <c r="E251" s="217">
        <f t="shared" si="471"/>
        <v>902.1</v>
      </c>
      <c r="F251" s="217">
        <f t="shared" si="471"/>
        <v>0</v>
      </c>
      <c r="G251" s="127">
        <f t="shared" si="472"/>
        <v>0</v>
      </c>
      <c r="H251" s="123"/>
      <c r="I251" s="123"/>
      <c r="J251" s="131"/>
      <c r="K251" s="123"/>
      <c r="L251" s="123"/>
      <c r="M251" s="131"/>
      <c r="N251" s="123"/>
      <c r="O251" s="123"/>
      <c r="P251" s="131"/>
      <c r="Q251" s="123"/>
      <c r="R251" s="123"/>
      <c r="S251" s="131"/>
      <c r="T251" s="123">
        <v>902.1</v>
      </c>
      <c r="U251" s="123"/>
      <c r="V251" s="131"/>
      <c r="W251" s="123"/>
      <c r="X251" s="123"/>
      <c r="Y251" s="131"/>
      <c r="Z251" s="123"/>
      <c r="AA251" s="123"/>
      <c r="AB251" s="131"/>
      <c r="AC251" s="123"/>
      <c r="AD251" s="123"/>
      <c r="AE251" s="131"/>
      <c r="AF251" s="123"/>
      <c r="AG251" s="123"/>
      <c r="AH251" s="131"/>
      <c r="AI251" s="123"/>
      <c r="AJ251" s="123"/>
      <c r="AK251" s="131"/>
      <c r="AL251" s="123"/>
      <c r="AM251" s="123"/>
      <c r="AN251" s="131"/>
      <c r="AO251" s="123"/>
      <c r="AP251" s="123"/>
      <c r="AQ251" s="131"/>
      <c r="AR251" s="311"/>
    </row>
    <row r="252" spans="1:44" ht="28.5" customHeight="1">
      <c r="A252" s="312"/>
      <c r="B252" s="313"/>
      <c r="C252" s="314"/>
      <c r="D252" s="151" t="s">
        <v>43</v>
      </c>
      <c r="E252" s="217">
        <f t="shared" si="471"/>
        <v>11968.895619999999</v>
      </c>
      <c r="F252" s="217">
        <f t="shared" si="471"/>
        <v>4134.9925000000003</v>
      </c>
      <c r="G252" s="127">
        <f t="shared" si="472"/>
        <v>34.547819876467436</v>
      </c>
      <c r="H252" s="123"/>
      <c r="I252" s="123"/>
      <c r="J252" s="131"/>
      <c r="K252" s="123"/>
      <c r="L252" s="123"/>
      <c r="M252" s="131"/>
      <c r="N252" s="123">
        <v>4135.1459999999997</v>
      </c>
      <c r="O252" s="123">
        <v>4134.9925000000003</v>
      </c>
      <c r="P252" s="131"/>
      <c r="Q252" s="123"/>
      <c r="R252" s="123"/>
      <c r="S252" s="131"/>
      <c r="T252" s="123">
        <v>3000</v>
      </c>
      <c r="U252" s="123"/>
      <c r="V252" s="131"/>
      <c r="W252" s="123"/>
      <c r="X252" s="123"/>
      <c r="Y252" s="131"/>
      <c r="Z252" s="123"/>
      <c r="AA252" s="123"/>
      <c r="AB252" s="131"/>
      <c r="AC252" s="123"/>
      <c r="AD252" s="123"/>
      <c r="AE252" s="131"/>
      <c r="AF252" s="123"/>
      <c r="AG252" s="123"/>
      <c r="AH252" s="131"/>
      <c r="AI252" s="123"/>
      <c r="AJ252" s="123"/>
      <c r="AK252" s="131"/>
      <c r="AL252" s="123"/>
      <c r="AM252" s="123"/>
      <c r="AN252" s="131"/>
      <c r="AO252" s="123">
        <f>5000-166.25038</f>
        <v>4833.7496199999996</v>
      </c>
      <c r="AP252" s="123"/>
      <c r="AQ252" s="131"/>
      <c r="AR252" s="311"/>
    </row>
    <row r="253" spans="1:44" s="136" customFormat="1" ht="22.15" customHeight="1">
      <c r="A253" s="312" t="s">
        <v>355</v>
      </c>
      <c r="B253" s="313" t="s">
        <v>354</v>
      </c>
      <c r="C253" s="314" t="s">
        <v>328</v>
      </c>
      <c r="D253" s="132" t="s">
        <v>41</v>
      </c>
      <c r="E253" s="216">
        <f>SUM(E254:E256)</f>
        <v>222140.23291000002</v>
      </c>
      <c r="F253" s="216">
        <f>SUM(F254:F256)</f>
        <v>155349.33158000003</v>
      </c>
      <c r="G253" s="127">
        <f>F253/E253*100</f>
        <v>69.933001124987442</v>
      </c>
      <c r="H253" s="127">
        <f>SUM(H254:H256)</f>
        <v>38929.160000000003</v>
      </c>
      <c r="I253" s="127">
        <f t="shared" ref="I253:AQ253" si="473">SUM(I254:I256)</f>
        <v>38929.160000000003</v>
      </c>
      <c r="J253" s="127">
        <f t="shared" si="473"/>
        <v>0</v>
      </c>
      <c r="K253" s="127">
        <f t="shared" si="473"/>
        <v>93064.908870000014</v>
      </c>
      <c r="L253" s="127">
        <f t="shared" si="473"/>
        <v>93064.908870000014</v>
      </c>
      <c r="M253" s="127">
        <f t="shared" si="473"/>
        <v>1</v>
      </c>
      <c r="N253" s="127">
        <f t="shared" si="473"/>
        <v>2085.83295</v>
      </c>
      <c r="O253" s="127">
        <f t="shared" si="473"/>
        <v>2085.83295</v>
      </c>
      <c r="P253" s="127">
        <f t="shared" si="473"/>
        <v>1</v>
      </c>
      <c r="Q253" s="127">
        <f t="shared" si="473"/>
        <v>21269.429759999999</v>
      </c>
      <c r="R253" s="127">
        <f t="shared" si="473"/>
        <v>21269.429759999999</v>
      </c>
      <c r="S253" s="127">
        <f t="shared" si="473"/>
        <v>2</v>
      </c>
      <c r="T253" s="127">
        <f t="shared" si="473"/>
        <v>49695.030030000002</v>
      </c>
      <c r="U253" s="127">
        <f t="shared" si="473"/>
        <v>0</v>
      </c>
      <c r="V253" s="127">
        <f t="shared" si="473"/>
        <v>0</v>
      </c>
      <c r="W253" s="127">
        <f t="shared" si="473"/>
        <v>2312</v>
      </c>
      <c r="X253" s="127">
        <f t="shared" si="473"/>
        <v>0</v>
      </c>
      <c r="Y253" s="127">
        <f t="shared" si="473"/>
        <v>0</v>
      </c>
      <c r="Z253" s="127">
        <f t="shared" si="473"/>
        <v>2312</v>
      </c>
      <c r="AA253" s="127">
        <f t="shared" si="473"/>
        <v>0</v>
      </c>
      <c r="AB253" s="127">
        <f t="shared" si="473"/>
        <v>0</v>
      </c>
      <c r="AC253" s="127">
        <f t="shared" si="473"/>
        <v>2312</v>
      </c>
      <c r="AD253" s="127">
        <f t="shared" si="473"/>
        <v>0</v>
      </c>
      <c r="AE253" s="127">
        <f t="shared" si="473"/>
        <v>0</v>
      </c>
      <c r="AF253" s="127">
        <f t="shared" si="473"/>
        <v>2312</v>
      </c>
      <c r="AG253" s="127">
        <f t="shared" si="473"/>
        <v>0</v>
      </c>
      <c r="AH253" s="127">
        <f t="shared" si="473"/>
        <v>0</v>
      </c>
      <c r="AI253" s="127">
        <f t="shared" si="473"/>
        <v>2312</v>
      </c>
      <c r="AJ253" s="127">
        <f t="shared" si="473"/>
        <v>0</v>
      </c>
      <c r="AK253" s="127">
        <f t="shared" si="473"/>
        <v>0</v>
      </c>
      <c r="AL253" s="127">
        <f t="shared" si="473"/>
        <v>2312</v>
      </c>
      <c r="AM253" s="127">
        <f t="shared" si="473"/>
        <v>0</v>
      </c>
      <c r="AN253" s="127">
        <f t="shared" si="473"/>
        <v>0</v>
      </c>
      <c r="AO253" s="127">
        <f t="shared" si="473"/>
        <v>3223.8712999999998</v>
      </c>
      <c r="AP253" s="127">
        <f t="shared" si="473"/>
        <v>0</v>
      </c>
      <c r="AQ253" s="127">
        <f t="shared" si="473"/>
        <v>0</v>
      </c>
      <c r="AR253" s="310"/>
    </row>
    <row r="254" spans="1:44" ht="31.5">
      <c r="A254" s="312"/>
      <c r="B254" s="313"/>
      <c r="C254" s="314"/>
      <c r="D254" s="150" t="s">
        <v>37</v>
      </c>
      <c r="E254" s="217">
        <f t="shared" ref="E254:F256" si="474">H254+K254+N254+Q254+T254+W254+Z254+AC254+AF254+AI254+AL254+AO254</f>
        <v>0</v>
      </c>
      <c r="F254" s="217">
        <f t="shared" si="474"/>
        <v>0</v>
      </c>
      <c r="G254" s="127" t="e">
        <f t="shared" ref="G254:G256" si="475">F254/E254*100</f>
        <v>#DIV/0!</v>
      </c>
      <c r="H254" s="123">
        <f>H258+H268</f>
        <v>0</v>
      </c>
      <c r="I254" s="123">
        <f t="shared" ref="I254:AQ254" si="476">I258+I268</f>
        <v>0</v>
      </c>
      <c r="J254" s="123">
        <f t="shared" si="476"/>
        <v>0</v>
      </c>
      <c r="K254" s="123">
        <f t="shared" si="476"/>
        <v>0</v>
      </c>
      <c r="L254" s="123">
        <f t="shared" si="476"/>
        <v>0</v>
      </c>
      <c r="M254" s="123">
        <f t="shared" si="476"/>
        <v>0</v>
      </c>
      <c r="N254" s="123">
        <f t="shared" si="476"/>
        <v>0</v>
      </c>
      <c r="O254" s="123">
        <f t="shared" si="476"/>
        <v>0</v>
      </c>
      <c r="P254" s="123">
        <f t="shared" si="476"/>
        <v>0</v>
      </c>
      <c r="Q254" s="123">
        <f t="shared" si="476"/>
        <v>0</v>
      </c>
      <c r="R254" s="123">
        <f t="shared" si="476"/>
        <v>0</v>
      </c>
      <c r="S254" s="123">
        <f t="shared" si="476"/>
        <v>0</v>
      </c>
      <c r="T254" s="123">
        <f t="shared" si="476"/>
        <v>0</v>
      </c>
      <c r="U254" s="123">
        <f t="shared" si="476"/>
        <v>0</v>
      </c>
      <c r="V254" s="123">
        <f t="shared" si="476"/>
        <v>0</v>
      </c>
      <c r="W254" s="123">
        <f t="shared" si="476"/>
        <v>0</v>
      </c>
      <c r="X254" s="123">
        <f t="shared" si="476"/>
        <v>0</v>
      </c>
      <c r="Y254" s="123">
        <f t="shared" si="476"/>
        <v>0</v>
      </c>
      <c r="Z254" s="123">
        <f t="shared" si="476"/>
        <v>0</v>
      </c>
      <c r="AA254" s="123">
        <f t="shared" si="476"/>
        <v>0</v>
      </c>
      <c r="AB254" s="123">
        <f t="shared" si="476"/>
        <v>0</v>
      </c>
      <c r="AC254" s="123">
        <f t="shared" si="476"/>
        <v>0</v>
      </c>
      <c r="AD254" s="123">
        <f t="shared" si="476"/>
        <v>0</v>
      </c>
      <c r="AE254" s="123">
        <f t="shared" si="476"/>
        <v>0</v>
      </c>
      <c r="AF254" s="123">
        <f t="shared" si="476"/>
        <v>0</v>
      </c>
      <c r="AG254" s="123">
        <f t="shared" si="476"/>
        <v>0</v>
      </c>
      <c r="AH254" s="123">
        <f t="shared" si="476"/>
        <v>0</v>
      </c>
      <c r="AI254" s="123">
        <f t="shared" si="476"/>
        <v>0</v>
      </c>
      <c r="AJ254" s="123">
        <f t="shared" si="476"/>
        <v>0</v>
      </c>
      <c r="AK254" s="123">
        <f t="shared" si="476"/>
        <v>0</v>
      </c>
      <c r="AL254" s="123">
        <f t="shared" si="476"/>
        <v>0</v>
      </c>
      <c r="AM254" s="123">
        <f t="shared" si="476"/>
        <v>0</v>
      </c>
      <c r="AN254" s="123">
        <f t="shared" si="476"/>
        <v>0</v>
      </c>
      <c r="AO254" s="123">
        <f t="shared" si="476"/>
        <v>0</v>
      </c>
      <c r="AP254" s="123">
        <f t="shared" si="476"/>
        <v>0</v>
      </c>
      <c r="AQ254" s="123">
        <f t="shared" si="476"/>
        <v>0</v>
      </c>
      <c r="AR254" s="311"/>
    </row>
    <row r="255" spans="1:44" ht="31.15" customHeight="1">
      <c r="A255" s="312"/>
      <c r="B255" s="313"/>
      <c r="C255" s="314"/>
      <c r="D255" s="150" t="s">
        <v>2</v>
      </c>
      <c r="E255" s="217">
        <f t="shared" si="474"/>
        <v>0</v>
      </c>
      <c r="F255" s="217">
        <f t="shared" si="474"/>
        <v>0</v>
      </c>
      <c r="G255" s="127" t="e">
        <f t="shared" si="475"/>
        <v>#DIV/0!</v>
      </c>
      <c r="H255" s="123">
        <f t="shared" ref="H255:AQ255" si="477">H259+H269</f>
        <v>0</v>
      </c>
      <c r="I255" s="123">
        <f t="shared" si="477"/>
        <v>0</v>
      </c>
      <c r="J255" s="123">
        <f t="shared" si="477"/>
        <v>0</v>
      </c>
      <c r="K255" s="123">
        <f t="shared" si="477"/>
        <v>0</v>
      </c>
      <c r="L255" s="123">
        <f t="shared" si="477"/>
        <v>0</v>
      </c>
      <c r="M255" s="123">
        <f t="shared" si="477"/>
        <v>0</v>
      </c>
      <c r="N255" s="123">
        <f t="shared" si="477"/>
        <v>0</v>
      </c>
      <c r="O255" s="123">
        <f t="shared" si="477"/>
        <v>0</v>
      </c>
      <c r="P255" s="123">
        <f t="shared" si="477"/>
        <v>0</v>
      </c>
      <c r="Q255" s="123">
        <f t="shared" si="477"/>
        <v>0</v>
      </c>
      <c r="R255" s="123">
        <f t="shared" si="477"/>
        <v>0</v>
      </c>
      <c r="S255" s="123">
        <f t="shared" si="477"/>
        <v>0</v>
      </c>
      <c r="T255" s="123">
        <f t="shared" si="477"/>
        <v>0</v>
      </c>
      <c r="U255" s="123">
        <f t="shared" si="477"/>
        <v>0</v>
      </c>
      <c r="V255" s="123">
        <f t="shared" si="477"/>
        <v>0</v>
      </c>
      <c r="W255" s="123">
        <f t="shared" si="477"/>
        <v>0</v>
      </c>
      <c r="X255" s="123">
        <f t="shared" si="477"/>
        <v>0</v>
      </c>
      <c r="Y255" s="123">
        <f t="shared" si="477"/>
        <v>0</v>
      </c>
      <c r="Z255" s="123">
        <f t="shared" si="477"/>
        <v>0</v>
      </c>
      <c r="AA255" s="123">
        <f t="shared" si="477"/>
        <v>0</v>
      </c>
      <c r="AB255" s="123">
        <f t="shared" si="477"/>
        <v>0</v>
      </c>
      <c r="AC255" s="123">
        <f t="shared" si="477"/>
        <v>0</v>
      </c>
      <c r="AD255" s="123">
        <f t="shared" si="477"/>
        <v>0</v>
      </c>
      <c r="AE255" s="123">
        <f t="shared" si="477"/>
        <v>0</v>
      </c>
      <c r="AF255" s="123">
        <f t="shared" si="477"/>
        <v>0</v>
      </c>
      <c r="AG255" s="123">
        <f t="shared" si="477"/>
        <v>0</v>
      </c>
      <c r="AH255" s="123">
        <f t="shared" si="477"/>
        <v>0</v>
      </c>
      <c r="AI255" s="123">
        <f t="shared" si="477"/>
        <v>0</v>
      </c>
      <c r="AJ255" s="123">
        <f t="shared" si="477"/>
        <v>0</v>
      </c>
      <c r="AK255" s="123">
        <f t="shared" si="477"/>
        <v>0</v>
      </c>
      <c r="AL255" s="123">
        <f t="shared" si="477"/>
        <v>0</v>
      </c>
      <c r="AM255" s="123">
        <f t="shared" si="477"/>
        <v>0</v>
      </c>
      <c r="AN255" s="123">
        <f t="shared" si="477"/>
        <v>0</v>
      </c>
      <c r="AO255" s="123">
        <f t="shared" si="477"/>
        <v>0</v>
      </c>
      <c r="AP255" s="123">
        <f t="shared" si="477"/>
        <v>0</v>
      </c>
      <c r="AQ255" s="123">
        <f t="shared" si="477"/>
        <v>0</v>
      </c>
      <c r="AR255" s="311"/>
    </row>
    <row r="256" spans="1:44" ht="28.5" customHeight="1">
      <c r="A256" s="312"/>
      <c r="B256" s="313"/>
      <c r="C256" s="314"/>
      <c r="D256" s="151" t="s">
        <v>43</v>
      </c>
      <c r="E256" s="217">
        <f t="shared" si="474"/>
        <v>222140.23291000002</v>
      </c>
      <c r="F256" s="217">
        <f t="shared" si="474"/>
        <v>155349.33158000003</v>
      </c>
      <c r="G256" s="127">
        <f t="shared" si="475"/>
        <v>69.933001124987442</v>
      </c>
      <c r="H256" s="123">
        <f t="shared" ref="H256:AQ256" si="478">H260+H270</f>
        <v>38929.160000000003</v>
      </c>
      <c r="I256" s="123">
        <f t="shared" si="478"/>
        <v>38929.160000000003</v>
      </c>
      <c r="J256" s="123">
        <f t="shared" si="478"/>
        <v>0</v>
      </c>
      <c r="K256" s="123">
        <f t="shared" si="478"/>
        <v>93064.908870000014</v>
      </c>
      <c r="L256" s="123">
        <f t="shared" si="478"/>
        <v>93064.908870000014</v>
      </c>
      <c r="M256" s="123">
        <f t="shared" si="478"/>
        <v>1</v>
      </c>
      <c r="N256" s="123">
        <f t="shared" si="478"/>
        <v>2085.83295</v>
      </c>
      <c r="O256" s="123">
        <f t="shared" si="478"/>
        <v>2085.83295</v>
      </c>
      <c r="P256" s="123">
        <f t="shared" si="478"/>
        <v>1</v>
      </c>
      <c r="Q256" s="123">
        <f t="shared" si="478"/>
        <v>21269.429759999999</v>
      </c>
      <c r="R256" s="123">
        <f t="shared" si="478"/>
        <v>21269.429759999999</v>
      </c>
      <c r="S256" s="123">
        <f t="shared" si="478"/>
        <v>2</v>
      </c>
      <c r="T256" s="123">
        <f t="shared" si="478"/>
        <v>49695.030030000002</v>
      </c>
      <c r="U256" s="123">
        <f t="shared" si="478"/>
        <v>0</v>
      </c>
      <c r="V256" s="123">
        <f t="shared" si="478"/>
        <v>0</v>
      </c>
      <c r="W256" s="123">
        <f t="shared" si="478"/>
        <v>2312</v>
      </c>
      <c r="X256" s="123">
        <f t="shared" si="478"/>
        <v>0</v>
      </c>
      <c r="Y256" s="123">
        <f t="shared" si="478"/>
        <v>0</v>
      </c>
      <c r="Z256" s="123">
        <f t="shared" si="478"/>
        <v>2312</v>
      </c>
      <c r="AA256" s="123">
        <f t="shared" si="478"/>
        <v>0</v>
      </c>
      <c r="AB256" s="123">
        <f t="shared" si="478"/>
        <v>0</v>
      </c>
      <c r="AC256" s="123">
        <f t="shared" si="478"/>
        <v>2312</v>
      </c>
      <c r="AD256" s="123">
        <f t="shared" si="478"/>
        <v>0</v>
      </c>
      <c r="AE256" s="123">
        <f t="shared" si="478"/>
        <v>0</v>
      </c>
      <c r="AF256" s="123">
        <f t="shared" si="478"/>
        <v>2312</v>
      </c>
      <c r="AG256" s="123">
        <f t="shared" si="478"/>
        <v>0</v>
      </c>
      <c r="AH256" s="123">
        <f t="shared" si="478"/>
        <v>0</v>
      </c>
      <c r="AI256" s="123">
        <f t="shared" si="478"/>
        <v>2312</v>
      </c>
      <c r="AJ256" s="123">
        <f t="shared" si="478"/>
        <v>0</v>
      </c>
      <c r="AK256" s="123">
        <f t="shared" si="478"/>
        <v>0</v>
      </c>
      <c r="AL256" s="123">
        <f t="shared" si="478"/>
        <v>2312</v>
      </c>
      <c r="AM256" s="123">
        <f t="shared" si="478"/>
        <v>0</v>
      </c>
      <c r="AN256" s="123">
        <f t="shared" si="478"/>
        <v>0</v>
      </c>
      <c r="AO256" s="123">
        <f t="shared" si="478"/>
        <v>3223.8712999999998</v>
      </c>
      <c r="AP256" s="123">
        <f t="shared" si="478"/>
        <v>0</v>
      </c>
      <c r="AQ256" s="123">
        <f t="shared" si="478"/>
        <v>0</v>
      </c>
      <c r="AR256" s="311"/>
    </row>
    <row r="257" spans="1:44" s="136" customFormat="1" ht="22.15" customHeight="1">
      <c r="A257" s="318" t="s">
        <v>356</v>
      </c>
      <c r="B257" s="313" t="s">
        <v>363</v>
      </c>
      <c r="C257" s="337" t="s">
        <v>328</v>
      </c>
      <c r="D257" s="132" t="s">
        <v>41</v>
      </c>
      <c r="E257" s="216">
        <f>SUM(E258:E260)</f>
        <v>196425.54800000001</v>
      </c>
      <c r="F257" s="216">
        <f>SUM(F258:F260)</f>
        <v>149042.51797000002</v>
      </c>
      <c r="G257" s="127">
        <f>F257/E257*100</f>
        <v>75.8773588708532</v>
      </c>
      <c r="H257" s="127">
        <f>SUM(H258:H260)</f>
        <v>38929.160000000003</v>
      </c>
      <c r="I257" s="127">
        <f t="shared" ref="I257:AQ257" si="479">SUM(I258:I260)</f>
        <v>38929.160000000003</v>
      </c>
      <c r="J257" s="127">
        <f t="shared" si="479"/>
        <v>0</v>
      </c>
      <c r="K257" s="127">
        <f t="shared" si="479"/>
        <v>90680.130630000014</v>
      </c>
      <c r="L257" s="127">
        <f t="shared" si="479"/>
        <v>90680.130630000014</v>
      </c>
      <c r="M257" s="127">
        <f t="shared" si="479"/>
        <v>0</v>
      </c>
      <c r="N257" s="127">
        <f t="shared" si="479"/>
        <v>0</v>
      </c>
      <c r="O257" s="127">
        <f t="shared" si="479"/>
        <v>0</v>
      </c>
      <c r="P257" s="127">
        <f t="shared" si="479"/>
        <v>0</v>
      </c>
      <c r="Q257" s="127">
        <f t="shared" si="479"/>
        <v>19433.227339999998</v>
      </c>
      <c r="R257" s="127">
        <f t="shared" si="479"/>
        <v>19433.227339999998</v>
      </c>
      <c r="S257" s="127">
        <f t="shared" si="479"/>
        <v>1</v>
      </c>
      <c r="T257" s="127">
        <f t="shared" si="479"/>
        <v>47383.030030000002</v>
      </c>
      <c r="U257" s="127">
        <f t="shared" si="479"/>
        <v>0</v>
      </c>
      <c r="V257" s="127">
        <f t="shared" si="479"/>
        <v>0</v>
      </c>
      <c r="W257" s="127">
        <f t="shared" si="479"/>
        <v>0</v>
      </c>
      <c r="X257" s="127">
        <f t="shared" si="479"/>
        <v>0</v>
      </c>
      <c r="Y257" s="127">
        <f t="shared" si="479"/>
        <v>0</v>
      </c>
      <c r="Z257" s="127">
        <f t="shared" si="479"/>
        <v>0</v>
      </c>
      <c r="AA257" s="127">
        <f t="shared" si="479"/>
        <v>0</v>
      </c>
      <c r="AB257" s="127">
        <f t="shared" si="479"/>
        <v>0</v>
      </c>
      <c r="AC257" s="127">
        <f t="shared" si="479"/>
        <v>0</v>
      </c>
      <c r="AD257" s="127">
        <f t="shared" si="479"/>
        <v>0</v>
      </c>
      <c r="AE257" s="127">
        <f t="shared" si="479"/>
        <v>0</v>
      </c>
      <c r="AF257" s="127">
        <f t="shared" si="479"/>
        <v>0</v>
      </c>
      <c r="AG257" s="127">
        <f t="shared" si="479"/>
        <v>0</v>
      </c>
      <c r="AH257" s="127">
        <f t="shared" si="479"/>
        <v>0</v>
      </c>
      <c r="AI257" s="127">
        <f t="shared" si="479"/>
        <v>0</v>
      </c>
      <c r="AJ257" s="127">
        <f t="shared" si="479"/>
        <v>0</v>
      </c>
      <c r="AK257" s="127">
        <f t="shared" si="479"/>
        <v>0</v>
      </c>
      <c r="AL257" s="127">
        <f t="shared" si="479"/>
        <v>0</v>
      </c>
      <c r="AM257" s="127">
        <f t="shared" si="479"/>
        <v>0</v>
      </c>
      <c r="AN257" s="127">
        <f t="shared" si="479"/>
        <v>0</v>
      </c>
      <c r="AO257" s="127">
        <f t="shared" si="479"/>
        <v>0</v>
      </c>
      <c r="AP257" s="127">
        <f t="shared" si="479"/>
        <v>0</v>
      </c>
      <c r="AQ257" s="127">
        <f t="shared" si="479"/>
        <v>0</v>
      </c>
      <c r="AR257" s="379"/>
    </row>
    <row r="258" spans="1:44" ht="31.5">
      <c r="A258" s="319"/>
      <c r="B258" s="313"/>
      <c r="C258" s="338"/>
      <c r="D258" s="150" t="s">
        <v>37</v>
      </c>
      <c r="E258" s="217">
        <f t="shared" ref="E258:E266" si="480">H258+K258+N258+Q258+T258+W258+Z258+AC258+AF258+AI258+AL258+AO258</f>
        <v>0</v>
      </c>
      <c r="F258" s="217">
        <f t="shared" ref="F258:F266" si="481">I258+L258+O258+R258+U258+X258+AA258+AD258+AG258+AJ258+AM258+AP258</f>
        <v>0</v>
      </c>
      <c r="G258" s="127" t="e">
        <f t="shared" ref="G258:G266" si="482">F258/E258*100</f>
        <v>#DIV/0!</v>
      </c>
      <c r="H258" s="123"/>
      <c r="I258" s="123"/>
      <c r="J258" s="131"/>
      <c r="K258" s="123"/>
      <c r="L258" s="123"/>
      <c r="M258" s="131"/>
      <c r="N258" s="123"/>
      <c r="O258" s="123"/>
      <c r="P258" s="131"/>
      <c r="Q258" s="123"/>
      <c r="R258" s="123"/>
      <c r="S258" s="131"/>
      <c r="T258" s="123"/>
      <c r="U258" s="123"/>
      <c r="V258" s="131"/>
      <c r="W258" s="123"/>
      <c r="X258" s="123"/>
      <c r="Y258" s="131"/>
      <c r="Z258" s="123"/>
      <c r="AA258" s="123"/>
      <c r="AB258" s="131"/>
      <c r="AC258" s="123"/>
      <c r="AD258" s="123"/>
      <c r="AE258" s="131"/>
      <c r="AF258" s="123"/>
      <c r="AG258" s="123"/>
      <c r="AH258" s="131"/>
      <c r="AI258" s="123"/>
      <c r="AJ258" s="123"/>
      <c r="AK258" s="123"/>
      <c r="AL258" s="123"/>
      <c r="AM258" s="123"/>
      <c r="AN258" s="131"/>
      <c r="AO258" s="123"/>
      <c r="AP258" s="123"/>
      <c r="AQ258" s="131"/>
      <c r="AR258" s="386"/>
    </row>
    <row r="259" spans="1:44" ht="31.15" customHeight="1">
      <c r="A259" s="319"/>
      <c r="B259" s="313"/>
      <c r="C259" s="338"/>
      <c r="D259" s="150" t="s">
        <v>2</v>
      </c>
      <c r="E259" s="217">
        <f t="shared" si="480"/>
        <v>0</v>
      </c>
      <c r="F259" s="217">
        <f t="shared" si="481"/>
        <v>0</v>
      </c>
      <c r="G259" s="127" t="e">
        <f t="shared" si="482"/>
        <v>#DIV/0!</v>
      </c>
      <c r="H259" s="123"/>
      <c r="I259" s="123"/>
      <c r="J259" s="131"/>
      <c r="K259" s="123"/>
      <c r="L259" s="123"/>
      <c r="M259" s="131"/>
      <c r="N259" s="123"/>
      <c r="O259" s="123"/>
      <c r="P259" s="131"/>
      <c r="Q259" s="123"/>
      <c r="R259" s="123"/>
      <c r="S259" s="131"/>
      <c r="T259" s="123"/>
      <c r="U259" s="123"/>
      <c r="V259" s="131"/>
      <c r="W259" s="123"/>
      <c r="X259" s="123"/>
      <c r="Y259" s="131"/>
      <c r="Z259" s="123"/>
      <c r="AA259" s="123"/>
      <c r="AB259" s="131"/>
      <c r="AC259" s="123"/>
      <c r="AD259" s="123"/>
      <c r="AE259" s="131"/>
      <c r="AF259" s="123"/>
      <c r="AG259" s="123"/>
      <c r="AH259" s="131"/>
      <c r="AI259" s="123"/>
      <c r="AJ259" s="123"/>
      <c r="AK259" s="131"/>
      <c r="AL259" s="123"/>
      <c r="AM259" s="123"/>
      <c r="AN259" s="131"/>
      <c r="AO259" s="123"/>
      <c r="AP259" s="123"/>
      <c r="AQ259" s="131"/>
      <c r="AR259" s="386"/>
    </row>
    <row r="260" spans="1:44" ht="28.5" customHeight="1">
      <c r="A260" s="319"/>
      <c r="B260" s="313"/>
      <c r="C260" s="338"/>
      <c r="D260" s="151" t="s">
        <v>43</v>
      </c>
      <c r="E260" s="217">
        <f t="shared" si="480"/>
        <v>196425.54800000001</v>
      </c>
      <c r="F260" s="217">
        <f t="shared" si="481"/>
        <v>149042.51797000002</v>
      </c>
      <c r="G260" s="127">
        <f t="shared" si="482"/>
        <v>75.8773588708532</v>
      </c>
      <c r="H260" s="123">
        <f>SUM(H261:H266)</f>
        <v>38929.160000000003</v>
      </c>
      <c r="I260" s="123">
        <f t="shared" ref="I260:AQ260" si="483">SUM(I261:I266)</f>
        <v>38929.160000000003</v>
      </c>
      <c r="J260" s="123">
        <f t="shared" si="483"/>
        <v>0</v>
      </c>
      <c r="K260" s="123">
        <f t="shared" si="483"/>
        <v>90680.130630000014</v>
      </c>
      <c r="L260" s="123">
        <f t="shared" si="483"/>
        <v>90680.130630000014</v>
      </c>
      <c r="M260" s="123">
        <f t="shared" si="483"/>
        <v>0</v>
      </c>
      <c r="N260" s="123">
        <f t="shared" si="483"/>
        <v>0</v>
      </c>
      <c r="O260" s="123">
        <f t="shared" si="483"/>
        <v>0</v>
      </c>
      <c r="P260" s="123">
        <f t="shared" si="483"/>
        <v>0</v>
      </c>
      <c r="Q260" s="123">
        <f t="shared" si="483"/>
        <v>19433.227339999998</v>
      </c>
      <c r="R260" s="123">
        <f t="shared" si="483"/>
        <v>19433.227339999998</v>
      </c>
      <c r="S260" s="131">
        <f t="shared" ref="S260:S266" si="484">R260/Q260</f>
        <v>1</v>
      </c>
      <c r="T260" s="123">
        <f t="shared" si="483"/>
        <v>47383.030030000002</v>
      </c>
      <c r="U260" s="123">
        <f t="shared" si="483"/>
        <v>0</v>
      </c>
      <c r="V260" s="123">
        <f t="shared" si="483"/>
        <v>0</v>
      </c>
      <c r="W260" s="123">
        <f t="shared" si="483"/>
        <v>0</v>
      </c>
      <c r="X260" s="123">
        <f t="shared" si="483"/>
        <v>0</v>
      </c>
      <c r="Y260" s="123">
        <f t="shared" si="483"/>
        <v>0</v>
      </c>
      <c r="Z260" s="123">
        <f t="shared" si="483"/>
        <v>0</v>
      </c>
      <c r="AA260" s="123">
        <f t="shared" si="483"/>
        <v>0</v>
      </c>
      <c r="AB260" s="123">
        <f t="shared" si="483"/>
        <v>0</v>
      </c>
      <c r="AC260" s="123">
        <f t="shared" si="483"/>
        <v>0</v>
      </c>
      <c r="AD260" s="123">
        <f t="shared" si="483"/>
        <v>0</v>
      </c>
      <c r="AE260" s="123">
        <f t="shared" si="483"/>
        <v>0</v>
      </c>
      <c r="AF260" s="123">
        <f t="shared" si="483"/>
        <v>0</v>
      </c>
      <c r="AG260" s="123">
        <f t="shared" si="483"/>
        <v>0</v>
      </c>
      <c r="AH260" s="123">
        <f t="shared" si="483"/>
        <v>0</v>
      </c>
      <c r="AI260" s="123">
        <f t="shared" si="483"/>
        <v>0</v>
      </c>
      <c r="AJ260" s="123">
        <f t="shared" si="483"/>
        <v>0</v>
      </c>
      <c r="AK260" s="123">
        <f t="shared" si="483"/>
        <v>0</v>
      </c>
      <c r="AL260" s="123">
        <f t="shared" si="483"/>
        <v>0</v>
      </c>
      <c r="AM260" s="123">
        <f t="shared" si="483"/>
        <v>0</v>
      </c>
      <c r="AN260" s="123">
        <f t="shared" si="483"/>
        <v>0</v>
      </c>
      <c r="AO260" s="123">
        <f t="shared" si="483"/>
        <v>0</v>
      </c>
      <c r="AP260" s="123">
        <f t="shared" si="483"/>
        <v>0</v>
      </c>
      <c r="AQ260" s="123">
        <f t="shared" si="483"/>
        <v>0</v>
      </c>
      <c r="AR260" s="386"/>
    </row>
    <row r="261" spans="1:44" ht="18" customHeight="1">
      <c r="A261" s="319"/>
      <c r="B261" s="265" t="s">
        <v>357</v>
      </c>
      <c r="C261" s="338"/>
      <c r="D261" s="151" t="s">
        <v>43</v>
      </c>
      <c r="E261" s="217">
        <f t="shared" si="480"/>
        <v>4988.6571699999995</v>
      </c>
      <c r="F261" s="217">
        <f t="shared" si="481"/>
        <v>4988.6571699999995</v>
      </c>
      <c r="G261" s="127">
        <f t="shared" si="482"/>
        <v>100</v>
      </c>
      <c r="H261" s="204">
        <f>793.2+1351.79</f>
        <v>2144.9899999999998</v>
      </c>
      <c r="I261" s="204">
        <f>793.2+1351.79</f>
        <v>2144.9899999999998</v>
      </c>
      <c r="J261" s="131"/>
      <c r="K261" s="123"/>
      <c r="L261" s="123"/>
      <c r="M261" s="131"/>
      <c r="N261" s="123"/>
      <c r="O261" s="123"/>
      <c r="P261" s="131"/>
      <c r="Q261" s="123">
        <f>1575.09843+1268.56874</f>
        <v>2843.6671699999997</v>
      </c>
      <c r="R261" s="123">
        <f>Q261</f>
        <v>2843.6671699999997</v>
      </c>
      <c r="S261" s="131">
        <f t="shared" si="484"/>
        <v>1</v>
      </c>
      <c r="T261" s="123"/>
      <c r="U261" s="123"/>
      <c r="V261" s="131"/>
      <c r="W261" s="123"/>
      <c r="X261" s="123"/>
      <c r="Y261" s="131"/>
      <c r="Z261" s="123"/>
      <c r="AA261" s="123"/>
      <c r="AB261" s="131"/>
      <c r="AC261" s="123"/>
      <c r="AD261" s="123"/>
      <c r="AE261" s="131"/>
      <c r="AF261" s="123"/>
      <c r="AG261" s="123"/>
      <c r="AH261" s="131"/>
      <c r="AI261" s="123"/>
      <c r="AJ261" s="123"/>
      <c r="AK261" s="131"/>
      <c r="AL261" s="123"/>
      <c r="AM261" s="123"/>
      <c r="AN261" s="131"/>
      <c r="AO261" s="123"/>
      <c r="AP261" s="123"/>
      <c r="AQ261" s="131"/>
      <c r="AR261" s="386"/>
    </row>
    <row r="262" spans="1:44" ht="18" customHeight="1">
      <c r="A262" s="319"/>
      <c r="B262" s="265" t="s">
        <v>358</v>
      </c>
      <c r="C262" s="338"/>
      <c r="D262" s="151" t="s">
        <v>43</v>
      </c>
      <c r="E262" s="217">
        <f t="shared" si="480"/>
        <v>2491.67668</v>
      </c>
      <c r="F262" s="217">
        <f t="shared" si="481"/>
        <v>2491.67668</v>
      </c>
      <c r="G262" s="127">
        <f t="shared" si="482"/>
        <v>100</v>
      </c>
      <c r="H262" s="204">
        <v>190.4</v>
      </c>
      <c r="I262" s="204">
        <v>190.4</v>
      </c>
      <c r="J262" s="131"/>
      <c r="K262" s="123">
        <v>161.30555000000001</v>
      </c>
      <c r="L262" s="123">
        <v>161.30555000000001</v>
      </c>
      <c r="M262" s="131"/>
      <c r="N262" s="123"/>
      <c r="O262" s="123"/>
      <c r="P262" s="131"/>
      <c r="Q262" s="123">
        <f>R262</f>
        <v>2139.9711299999999</v>
      </c>
      <c r="R262" s="123">
        <v>2139.9711299999999</v>
      </c>
      <c r="S262" s="131">
        <f t="shared" si="484"/>
        <v>1</v>
      </c>
      <c r="T262" s="123"/>
      <c r="U262" s="123"/>
      <c r="V262" s="131"/>
      <c r="W262" s="123"/>
      <c r="X262" s="123"/>
      <c r="Y262" s="131"/>
      <c r="Z262" s="123"/>
      <c r="AA262" s="123"/>
      <c r="AB262" s="131"/>
      <c r="AC262" s="123"/>
      <c r="AD262" s="123"/>
      <c r="AE262" s="131"/>
      <c r="AF262" s="123"/>
      <c r="AG262" s="123"/>
      <c r="AH262" s="131"/>
      <c r="AI262" s="123"/>
      <c r="AJ262" s="123"/>
      <c r="AK262" s="131"/>
      <c r="AL262" s="123"/>
      <c r="AM262" s="123"/>
      <c r="AN262" s="131"/>
      <c r="AO262" s="123"/>
      <c r="AP262" s="123"/>
      <c r="AQ262" s="131"/>
      <c r="AR262" s="386"/>
    </row>
    <row r="263" spans="1:44" ht="18" customHeight="1">
      <c r="A263" s="319"/>
      <c r="B263" s="265" t="s">
        <v>359</v>
      </c>
      <c r="C263" s="338"/>
      <c r="D263" s="151" t="s">
        <v>43</v>
      </c>
      <c r="E263" s="217">
        <f t="shared" si="480"/>
        <v>67617.280010000002</v>
      </c>
      <c r="F263" s="217">
        <f t="shared" si="481"/>
        <v>49604.821949999998</v>
      </c>
      <c r="G263" s="127">
        <f t="shared" si="482"/>
        <v>73.361161440779455</v>
      </c>
      <c r="H263" s="204">
        <f>17156.4+0.01+1864.66</f>
        <v>19021.07</v>
      </c>
      <c r="I263" s="204">
        <f>17156.4+0.01+1864.66</f>
        <v>19021.07</v>
      </c>
      <c r="J263" s="131"/>
      <c r="K263" s="123">
        <v>26205.795910000001</v>
      </c>
      <c r="L263" s="123">
        <v>26205.795910000001</v>
      </c>
      <c r="M263" s="131"/>
      <c r="N263" s="123"/>
      <c r="O263" s="123"/>
      <c r="P263" s="131"/>
      <c r="Q263" s="123">
        <f>R263</f>
        <v>4377.95604</v>
      </c>
      <c r="R263" s="123">
        <v>4377.95604</v>
      </c>
      <c r="S263" s="131">
        <f t="shared" si="484"/>
        <v>1</v>
      </c>
      <c r="T263" s="123">
        <v>18012.458060000001</v>
      </c>
      <c r="U263" s="123"/>
      <c r="V263" s="131"/>
      <c r="W263" s="123"/>
      <c r="X263" s="123"/>
      <c r="Y263" s="131"/>
      <c r="Z263" s="123"/>
      <c r="AA263" s="123"/>
      <c r="AB263" s="131"/>
      <c r="AC263" s="123"/>
      <c r="AD263" s="123"/>
      <c r="AE263" s="131"/>
      <c r="AF263" s="123"/>
      <c r="AG263" s="123"/>
      <c r="AH263" s="131"/>
      <c r="AI263" s="123"/>
      <c r="AJ263" s="123"/>
      <c r="AK263" s="131"/>
      <c r="AL263" s="123"/>
      <c r="AM263" s="123"/>
      <c r="AN263" s="131"/>
      <c r="AO263" s="123"/>
      <c r="AP263" s="123"/>
      <c r="AQ263" s="131"/>
      <c r="AR263" s="386"/>
    </row>
    <row r="264" spans="1:44" ht="18" customHeight="1">
      <c r="A264" s="319"/>
      <c r="B264" s="265" t="s">
        <v>360</v>
      </c>
      <c r="C264" s="338"/>
      <c r="D264" s="151" t="s">
        <v>43</v>
      </c>
      <c r="E264" s="217">
        <f t="shared" si="480"/>
        <v>31467.242599999998</v>
      </c>
      <c r="F264" s="217">
        <f t="shared" si="481"/>
        <v>17992.316569999999</v>
      </c>
      <c r="G264" s="127">
        <f t="shared" si="482"/>
        <v>57.177925624789253</v>
      </c>
      <c r="H264" s="204">
        <v>5556.5</v>
      </c>
      <c r="I264" s="204">
        <v>5556.5</v>
      </c>
      <c r="J264" s="131"/>
      <c r="K264" s="123">
        <v>10349.398499999999</v>
      </c>
      <c r="L264" s="123">
        <v>10349.398499999999</v>
      </c>
      <c r="M264" s="131"/>
      <c r="N264" s="123"/>
      <c r="O264" s="123"/>
      <c r="P264" s="131"/>
      <c r="Q264" s="123">
        <f>R264</f>
        <v>2086.4180700000002</v>
      </c>
      <c r="R264" s="123">
        <v>2086.4180700000002</v>
      </c>
      <c r="S264" s="131">
        <f t="shared" si="484"/>
        <v>1</v>
      </c>
      <c r="T264" s="123">
        <v>13474.926030000001</v>
      </c>
      <c r="U264" s="123"/>
      <c r="V264" s="131"/>
      <c r="W264" s="123"/>
      <c r="X264" s="123"/>
      <c r="Y264" s="131"/>
      <c r="Z264" s="123"/>
      <c r="AA264" s="123"/>
      <c r="AB264" s="131"/>
      <c r="AC264" s="123"/>
      <c r="AD264" s="123"/>
      <c r="AE264" s="131"/>
      <c r="AF264" s="123"/>
      <c r="AG264" s="123"/>
      <c r="AH264" s="131"/>
      <c r="AI264" s="123"/>
      <c r="AJ264" s="123"/>
      <c r="AK264" s="131"/>
      <c r="AL264" s="123"/>
      <c r="AM264" s="123"/>
      <c r="AN264" s="131"/>
      <c r="AO264" s="123"/>
      <c r="AP264" s="123"/>
      <c r="AQ264" s="131"/>
      <c r="AR264" s="386"/>
    </row>
    <row r="265" spans="1:44" ht="18" customHeight="1">
      <c r="A265" s="319"/>
      <c r="B265" s="265" t="s">
        <v>361</v>
      </c>
      <c r="C265" s="338"/>
      <c r="D265" s="151" t="s">
        <v>43</v>
      </c>
      <c r="E265" s="217">
        <f t="shared" si="480"/>
        <v>44012.549169999998</v>
      </c>
      <c r="F265" s="217">
        <f t="shared" si="481"/>
        <v>44012.549169999998</v>
      </c>
      <c r="G265" s="127">
        <f t="shared" si="482"/>
        <v>100</v>
      </c>
      <c r="H265" s="204">
        <v>5168.7</v>
      </c>
      <c r="I265" s="204">
        <v>5168.7</v>
      </c>
      <c r="J265" s="131"/>
      <c r="K265" s="123">
        <v>34736.718520000002</v>
      </c>
      <c r="L265" s="123">
        <v>34736.718520000002</v>
      </c>
      <c r="M265" s="131"/>
      <c r="N265" s="123"/>
      <c r="O265" s="123"/>
      <c r="P265" s="131"/>
      <c r="Q265" s="123">
        <f>R265</f>
        <v>4107.1306500000001</v>
      </c>
      <c r="R265" s="123">
        <v>4107.1306500000001</v>
      </c>
      <c r="S265" s="131">
        <f t="shared" si="484"/>
        <v>1</v>
      </c>
      <c r="T265" s="123"/>
      <c r="U265" s="123"/>
      <c r="V265" s="131"/>
      <c r="W265" s="123"/>
      <c r="X265" s="123"/>
      <c r="Y265" s="131"/>
      <c r="Z265" s="123"/>
      <c r="AA265" s="123"/>
      <c r="AB265" s="131"/>
      <c r="AC265" s="123"/>
      <c r="AD265" s="123"/>
      <c r="AE265" s="131"/>
      <c r="AF265" s="123"/>
      <c r="AG265" s="123"/>
      <c r="AH265" s="131"/>
      <c r="AI265" s="123"/>
      <c r="AJ265" s="123"/>
      <c r="AK265" s="131"/>
      <c r="AL265" s="123"/>
      <c r="AM265" s="123"/>
      <c r="AN265" s="131"/>
      <c r="AO265" s="123"/>
      <c r="AP265" s="123"/>
      <c r="AQ265" s="131"/>
      <c r="AR265" s="386"/>
    </row>
    <row r="266" spans="1:44" ht="18" customHeight="1">
      <c r="A266" s="320"/>
      <c r="B266" s="265" t="s">
        <v>362</v>
      </c>
      <c r="C266" s="339"/>
      <c r="D266" s="151" t="s">
        <v>43</v>
      </c>
      <c r="E266" s="217">
        <f t="shared" si="480"/>
        <v>45848.142370000001</v>
      </c>
      <c r="F266" s="217">
        <f t="shared" si="481"/>
        <v>29952.496429999999</v>
      </c>
      <c r="G266" s="127">
        <f t="shared" si="482"/>
        <v>65.329792837144339</v>
      </c>
      <c r="H266" s="204">
        <v>6847.5</v>
      </c>
      <c r="I266" s="204">
        <v>6847.5</v>
      </c>
      <c r="J266" s="131"/>
      <c r="K266" s="123">
        <v>19226.91215</v>
      </c>
      <c r="L266" s="123">
        <v>19226.91215</v>
      </c>
      <c r="M266" s="131"/>
      <c r="N266" s="123"/>
      <c r="O266" s="123"/>
      <c r="P266" s="131"/>
      <c r="Q266" s="123">
        <f>R266</f>
        <v>3878.08428</v>
      </c>
      <c r="R266" s="123">
        <v>3878.08428</v>
      </c>
      <c r="S266" s="131">
        <f t="shared" si="484"/>
        <v>1</v>
      </c>
      <c r="T266" s="123">
        <v>15895.64594</v>
      </c>
      <c r="U266" s="123"/>
      <c r="V266" s="131"/>
      <c r="W266" s="123"/>
      <c r="X266" s="123"/>
      <c r="Y266" s="131"/>
      <c r="Z266" s="123"/>
      <c r="AA266" s="123"/>
      <c r="AB266" s="131"/>
      <c r="AC266" s="123"/>
      <c r="AD266" s="123"/>
      <c r="AE266" s="131"/>
      <c r="AF266" s="123"/>
      <c r="AG266" s="123"/>
      <c r="AH266" s="131"/>
      <c r="AI266" s="123"/>
      <c r="AJ266" s="123"/>
      <c r="AK266" s="131"/>
      <c r="AL266" s="123"/>
      <c r="AM266" s="123"/>
      <c r="AN266" s="131"/>
      <c r="AO266" s="123"/>
      <c r="AP266" s="123"/>
      <c r="AQ266" s="131"/>
      <c r="AR266" s="387"/>
    </row>
    <row r="267" spans="1:44" s="136" customFormat="1" ht="22.15" customHeight="1">
      <c r="A267" s="318" t="s">
        <v>364</v>
      </c>
      <c r="B267" s="313" t="s">
        <v>446</v>
      </c>
      <c r="C267" s="337" t="s">
        <v>328</v>
      </c>
      <c r="D267" s="132" t="s">
        <v>41</v>
      </c>
      <c r="E267" s="216">
        <f>SUM(E268:E270)</f>
        <v>25714.684909999996</v>
      </c>
      <c r="F267" s="216">
        <f>SUM(F268:F270)</f>
        <v>6306.8136099999992</v>
      </c>
      <c r="G267" s="127">
        <f>F267/E267*100</f>
        <v>24.526116621974971</v>
      </c>
      <c r="H267" s="127">
        <f>SUM(H268:H270)</f>
        <v>0</v>
      </c>
      <c r="I267" s="127">
        <f t="shared" ref="I267:AQ267" si="485">SUM(I268:I270)</f>
        <v>0</v>
      </c>
      <c r="J267" s="127">
        <f t="shared" si="485"/>
        <v>0</v>
      </c>
      <c r="K267" s="127">
        <f t="shared" si="485"/>
        <v>2384.7782399999996</v>
      </c>
      <c r="L267" s="127">
        <f t="shared" si="485"/>
        <v>2384.7782399999996</v>
      </c>
      <c r="M267" s="127">
        <f t="shared" si="485"/>
        <v>1</v>
      </c>
      <c r="N267" s="127">
        <f t="shared" si="485"/>
        <v>2085.83295</v>
      </c>
      <c r="O267" s="127">
        <f t="shared" si="485"/>
        <v>2085.83295</v>
      </c>
      <c r="P267" s="127">
        <f t="shared" si="485"/>
        <v>1</v>
      </c>
      <c r="Q267" s="127">
        <f t="shared" si="485"/>
        <v>1836.2024199999998</v>
      </c>
      <c r="R267" s="127">
        <f t="shared" si="485"/>
        <v>1836.2024199999998</v>
      </c>
      <c r="S267" s="127">
        <f t="shared" si="485"/>
        <v>1</v>
      </c>
      <c r="T267" s="127">
        <f t="shared" si="485"/>
        <v>2312</v>
      </c>
      <c r="U267" s="127">
        <f t="shared" si="485"/>
        <v>0</v>
      </c>
      <c r="V267" s="127">
        <f t="shared" si="485"/>
        <v>0</v>
      </c>
      <c r="W267" s="127">
        <f t="shared" si="485"/>
        <v>2312</v>
      </c>
      <c r="X267" s="127">
        <f t="shared" si="485"/>
        <v>0</v>
      </c>
      <c r="Y267" s="127">
        <f t="shared" si="485"/>
        <v>0</v>
      </c>
      <c r="Z267" s="127">
        <f t="shared" si="485"/>
        <v>2312</v>
      </c>
      <c r="AA267" s="127">
        <f t="shared" si="485"/>
        <v>0</v>
      </c>
      <c r="AB267" s="127">
        <f t="shared" si="485"/>
        <v>0</v>
      </c>
      <c r="AC267" s="127">
        <f t="shared" si="485"/>
        <v>2312</v>
      </c>
      <c r="AD267" s="127">
        <f t="shared" si="485"/>
        <v>0</v>
      </c>
      <c r="AE267" s="127">
        <f t="shared" si="485"/>
        <v>0</v>
      </c>
      <c r="AF267" s="127">
        <f t="shared" si="485"/>
        <v>2312</v>
      </c>
      <c r="AG267" s="127">
        <f t="shared" si="485"/>
        <v>0</v>
      </c>
      <c r="AH267" s="127">
        <f t="shared" si="485"/>
        <v>0</v>
      </c>
      <c r="AI267" s="127">
        <f t="shared" si="485"/>
        <v>2312</v>
      </c>
      <c r="AJ267" s="127">
        <f t="shared" si="485"/>
        <v>0</v>
      </c>
      <c r="AK267" s="127">
        <f t="shared" si="485"/>
        <v>0</v>
      </c>
      <c r="AL267" s="127">
        <f t="shared" si="485"/>
        <v>2312</v>
      </c>
      <c r="AM267" s="127">
        <f t="shared" si="485"/>
        <v>0</v>
      </c>
      <c r="AN267" s="127">
        <f t="shared" si="485"/>
        <v>0</v>
      </c>
      <c r="AO267" s="127">
        <f t="shared" si="485"/>
        <v>3223.8712999999998</v>
      </c>
      <c r="AP267" s="127">
        <f t="shared" si="485"/>
        <v>0</v>
      </c>
      <c r="AQ267" s="127">
        <f t="shared" si="485"/>
        <v>0</v>
      </c>
      <c r="AR267" s="379"/>
    </row>
    <row r="268" spans="1:44" ht="31.5">
      <c r="A268" s="319"/>
      <c r="B268" s="313"/>
      <c r="C268" s="338"/>
      <c r="D268" s="150" t="s">
        <v>37</v>
      </c>
      <c r="E268" s="217">
        <f t="shared" ref="E268:E276" si="486">H268+K268+N268+Q268+T268+W268+Z268+AC268+AF268+AI268+AL268+AO268</f>
        <v>0</v>
      </c>
      <c r="F268" s="217">
        <f t="shared" ref="F268:F276" si="487">I268+L268+O268+R268+U268+X268+AA268+AD268+AG268+AJ268+AM268+AP268</f>
        <v>0</v>
      </c>
      <c r="G268" s="127" t="e">
        <f t="shared" ref="G268:G276" si="488">F268/E268*100</f>
        <v>#DIV/0!</v>
      </c>
      <c r="H268" s="123"/>
      <c r="I268" s="123"/>
      <c r="J268" s="131"/>
      <c r="K268" s="123"/>
      <c r="L268" s="123"/>
      <c r="M268" s="131"/>
      <c r="N268" s="123"/>
      <c r="O268" s="123"/>
      <c r="P268" s="131"/>
      <c r="Q268" s="123"/>
      <c r="R268" s="123"/>
      <c r="S268" s="131"/>
      <c r="T268" s="123"/>
      <c r="U268" s="123"/>
      <c r="V268" s="131"/>
      <c r="W268" s="123"/>
      <c r="X268" s="123"/>
      <c r="Y268" s="131"/>
      <c r="Z268" s="123"/>
      <c r="AA268" s="123"/>
      <c r="AB268" s="131"/>
      <c r="AC268" s="123"/>
      <c r="AD268" s="123"/>
      <c r="AE268" s="131"/>
      <c r="AF268" s="123"/>
      <c r="AG268" s="123"/>
      <c r="AH268" s="131"/>
      <c r="AI268" s="123"/>
      <c r="AJ268" s="123"/>
      <c r="AK268" s="123"/>
      <c r="AL268" s="123"/>
      <c r="AM268" s="123"/>
      <c r="AN268" s="131"/>
      <c r="AO268" s="123"/>
      <c r="AP268" s="123"/>
      <c r="AQ268" s="131"/>
      <c r="AR268" s="386"/>
    </row>
    <row r="269" spans="1:44" ht="31.15" customHeight="1">
      <c r="A269" s="319"/>
      <c r="B269" s="313"/>
      <c r="C269" s="338"/>
      <c r="D269" s="150" t="s">
        <v>2</v>
      </c>
      <c r="E269" s="217">
        <f t="shared" si="486"/>
        <v>0</v>
      </c>
      <c r="F269" s="217">
        <f t="shared" si="487"/>
        <v>0</v>
      </c>
      <c r="G269" s="127" t="e">
        <f t="shared" si="488"/>
        <v>#DIV/0!</v>
      </c>
      <c r="H269" s="123"/>
      <c r="I269" s="123"/>
      <c r="J269" s="131"/>
      <c r="K269" s="123"/>
      <c r="L269" s="123"/>
      <c r="M269" s="131"/>
      <c r="N269" s="123"/>
      <c r="O269" s="123"/>
      <c r="P269" s="131"/>
      <c r="Q269" s="123"/>
      <c r="R269" s="123"/>
      <c r="S269" s="131"/>
      <c r="T269" s="123"/>
      <c r="U269" s="123"/>
      <c r="V269" s="131"/>
      <c r="W269" s="123"/>
      <c r="X269" s="123"/>
      <c r="Y269" s="131"/>
      <c r="Z269" s="123"/>
      <c r="AA269" s="123"/>
      <c r="AB269" s="131"/>
      <c r="AC269" s="123"/>
      <c r="AD269" s="123"/>
      <c r="AE269" s="131"/>
      <c r="AF269" s="123"/>
      <c r="AG269" s="123"/>
      <c r="AH269" s="131"/>
      <c r="AI269" s="123"/>
      <c r="AJ269" s="123"/>
      <c r="AK269" s="131"/>
      <c r="AL269" s="123"/>
      <c r="AM269" s="123"/>
      <c r="AN269" s="131"/>
      <c r="AO269" s="123"/>
      <c r="AP269" s="123"/>
      <c r="AQ269" s="131"/>
      <c r="AR269" s="386"/>
    </row>
    <row r="270" spans="1:44" ht="28.5" customHeight="1">
      <c r="A270" s="319"/>
      <c r="B270" s="313"/>
      <c r="C270" s="338"/>
      <c r="D270" s="151" t="s">
        <v>43</v>
      </c>
      <c r="E270" s="217">
        <f t="shared" si="486"/>
        <v>25714.684909999996</v>
      </c>
      <c r="F270" s="217">
        <f t="shared" si="487"/>
        <v>6306.8136099999992</v>
      </c>
      <c r="G270" s="127">
        <f t="shared" si="488"/>
        <v>24.526116621974971</v>
      </c>
      <c r="H270" s="123">
        <f>SUM(H271:H276)</f>
        <v>0</v>
      </c>
      <c r="I270" s="123">
        <f t="shared" ref="I270:AQ270" si="489">SUM(I271:I276)</f>
        <v>0</v>
      </c>
      <c r="J270" s="123">
        <f t="shared" si="489"/>
        <v>0</v>
      </c>
      <c r="K270" s="123">
        <f t="shared" si="489"/>
        <v>2384.7782399999996</v>
      </c>
      <c r="L270" s="123">
        <f t="shared" si="489"/>
        <v>2384.7782399999996</v>
      </c>
      <c r="M270" s="131">
        <f t="shared" ref="M270:M276" si="490">L270/K270</f>
        <v>1</v>
      </c>
      <c r="N270" s="123">
        <f t="shared" si="489"/>
        <v>2085.83295</v>
      </c>
      <c r="O270" s="123">
        <f t="shared" si="489"/>
        <v>2085.83295</v>
      </c>
      <c r="P270" s="131">
        <f t="shared" ref="P270:P276" si="491">O270/N270</f>
        <v>1</v>
      </c>
      <c r="Q270" s="123">
        <f t="shared" si="489"/>
        <v>1836.2024199999998</v>
      </c>
      <c r="R270" s="123">
        <f t="shared" si="489"/>
        <v>1836.2024199999998</v>
      </c>
      <c r="S270" s="131">
        <f t="shared" ref="S270:S277" si="492">R270/Q270</f>
        <v>1</v>
      </c>
      <c r="T270" s="123">
        <f t="shared" si="489"/>
        <v>2312</v>
      </c>
      <c r="U270" s="123">
        <f t="shared" si="489"/>
        <v>0</v>
      </c>
      <c r="V270" s="123">
        <f t="shared" si="489"/>
        <v>0</v>
      </c>
      <c r="W270" s="123">
        <f t="shared" si="489"/>
        <v>2312</v>
      </c>
      <c r="X270" s="123">
        <f t="shared" si="489"/>
        <v>0</v>
      </c>
      <c r="Y270" s="123">
        <f t="shared" si="489"/>
        <v>0</v>
      </c>
      <c r="Z270" s="123">
        <f t="shared" si="489"/>
        <v>2312</v>
      </c>
      <c r="AA270" s="123">
        <f t="shared" si="489"/>
        <v>0</v>
      </c>
      <c r="AB270" s="123">
        <f t="shared" si="489"/>
        <v>0</v>
      </c>
      <c r="AC270" s="123">
        <f t="shared" si="489"/>
        <v>2312</v>
      </c>
      <c r="AD270" s="123">
        <f t="shared" si="489"/>
        <v>0</v>
      </c>
      <c r="AE270" s="123">
        <f t="shared" si="489"/>
        <v>0</v>
      </c>
      <c r="AF270" s="123">
        <f t="shared" si="489"/>
        <v>2312</v>
      </c>
      <c r="AG270" s="123">
        <f t="shared" si="489"/>
        <v>0</v>
      </c>
      <c r="AH270" s="123">
        <f t="shared" si="489"/>
        <v>0</v>
      </c>
      <c r="AI270" s="123">
        <f t="shared" si="489"/>
        <v>2312</v>
      </c>
      <c r="AJ270" s="123">
        <f t="shared" si="489"/>
        <v>0</v>
      </c>
      <c r="AK270" s="123">
        <f t="shared" si="489"/>
        <v>0</v>
      </c>
      <c r="AL270" s="123">
        <f t="shared" si="489"/>
        <v>2312</v>
      </c>
      <c r="AM270" s="123">
        <f t="shared" si="489"/>
        <v>0</v>
      </c>
      <c r="AN270" s="123">
        <f t="shared" si="489"/>
        <v>0</v>
      </c>
      <c r="AO270" s="123">
        <f t="shared" si="489"/>
        <v>3223.8712999999998</v>
      </c>
      <c r="AP270" s="123">
        <f t="shared" si="489"/>
        <v>0</v>
      </c>
      <c r="AQ270" s="123">
        <f t="shared" si="489"/>
        <v>0</v>
      </c>
      <c r="AR270" s="386"/>
    </row>
    <row r="271" spans="1:44" ht="16.5" customHeight="1">
      <c r="A271" s="319"/>
      <c r="B271" s="265" t="s">
        <v>357</v>
      </c>
      <c r="C271" s="338"/>
      <c r="D271" s="151" t="s">
        <v>43</v>
      </c>
      <c r="E271" s="217">
        <f t="shared" si="486"/>
        <v>1471.8757599999999</v>
      </c>
      <c r="F271" s="217">
        <f t="shared" si="487"/>
        <v>444.75387000000001</v>
      </c>
      <c r="G271" s="127">
        <f t="shared" si="488"/>
        <v>30.216807837096255</v>
      </c>
      <c r="H271" s="123"/>
      <c r="I271" s="123"/>
      <c r="J271" s="131"/>
      <c r="K271" s="123">
        <v>166.45051000000001</v>
      </c>
      <c r="L271" s="123">
        <v>166.45051000000001</v>
      </c>
      <c r="M271" s="131">
        <f t="shared" si="490"/>
        <v>1</v>
      </c>
      <c r="N271" s="123">
        <f t="shared" ref="N271:N276" si="493">O271</f>
        <v>150.12226999999999</v>
      </c>
      <c r="O271" s="123">
        <v>150.12226999999999</v>
      </c>
      <c r="P271" s="131">
        <f t="shared" si="491"/>
        <v>1</v>
      </c>
      <c r="Q271" s="123">
        <f t="shared" ref="Q271:Q276" si="494">R271</f>
        <v>128.18109000000001</v>
      </c>
      <c r="R271" s="123">
        <v>128.18109000000001</v>
      </c>
      <c r="S271" s="131">
        <f t="shared" si="492"/>
        <v>1</v>
      </c>
      <c r="T271" s="123">
        <v>130</v>
      </c>
      <c r="U271" s="123"/>
      <c r="V271" s="131"/>
      <c r="W271" s="123">
        <v>130</v>
      </c>
      <c r="X271" s="123"/>
      <c r="Y271" s="131"/>
      <c r="Z271" s="123">
        <v>130</v>
      </c>
      <c r="AA271" s="123"/>
      <c r="AB271" s="131"/>
      <c r="AC271" s="123">
        <v>130</v>
      </c>
      <c r="AD271" s="123"/>
      <c r="AE271" s="131"/>
      <c r="AF271" s="123">
        <v>130</v>
      </c>
      <c r="AG271" s="123"/>
      <c r="AH271" s="131"/>
      <c r="AI271" s="123">
        <v>130</v>
      </c>
      <c r="AJ271" s="123"/>
      <c r="AK271" s="131"/>
      <c r="AL271" s="123">
        <v>130</v>
      </c>
      <c r="AM271" s="123"/>
      <c r="AN271" s="131"/>
      <c r="AO271" s="123">
        <f>135.42525-20.12227+1.81891</f>
        <v>117.12189000000001</v>
      </c>
      <c r="AP271" s="123"/>
      <c r="AQ271" s="131"/>
      <c r="AR271" s="386"/>
    </row>
    <row r="272" spans="1:44" ht="16.5" customHeight="1">
      <c r="A272" s="319"/>
      <c r="B272" s="265" t="s">
        <v>358</v>
      </c>
      <c r="C272" s="338"/>
      <c r="D272" s="151" t="s">
        <v>43</v>
      </c>
      <c r="E272" s="217">
        <f t="shared" si="486"/>
        <v>610.28931999999998</v>
      </c>
      <c r="F272" s="217">
        <f t="shared" si="487"/>
        <v>75.802459999999996</v>
      </c>
      <c r="G272" s="127">
        <f t="shared" si="488"/>
        <v>12.420741690187205</v>
      </c>
      <c r="H272" s="123"/>
      <c r="I272" s="123"/>
      <c r="J272" s="131"/>
      <c r="K272" s="123">
        <v>23.96236</v>
      </c>
      <c r="L272" s="123">
        <v>23.96236</v>
      </c>
      <c r="M272" s="131">
        <f t="shared" si="490"/>
        <v>1</v>
      </c>
      <c r="N272" s="123">
        <f t="shared" si="493"/>
        <v>24.855370000000001</v>
      </c>
      <c r="O272" s="123">
        <v>24.855370000000001</v>
      </c>
      <c r="P272" s="131">
        <f t="shared" si="491"/>
        <v>1</v>
      </c>
      <c r="Q272" s="123">
        <f t="shared" si="494"/>
        <v>26.984729999999999</v>
      </c>
      <c r="R272" s="123">
        <v>26.984729999999999</v>
      </c>
      <c r="S272" s="131">
        <f t="shared" si="492"/>
        <v>1</v>
      </c>
      <c r="T272" s="123">
        <v>55</v>
      </c>
      <c r="U272" s="123"/>
      <c r="V272" s="131"/>
      <c r="W272" s="123">
        <v>55</v>
      </c>
      <c r="X272" s="123"/>
      <c r="Y272" s="131"/>
      <c r="Z272" s="123">
        <v>55</v>
      </c>
      <c r="AA272" s="123"/>
      <c r="AB272" s="131"/>
      <c r="AC272" s="123">
        <v>55</v>
      </c>
      <c r="AD272" s="123"/>
      <c r="AE272" s="131"/>
      <c r="AF272" s="123">
        <v>55</v>
      </c>
      <c r="AG272" s="123"/>
      <c r="AH272" s="131"/>
      <c r="AI272" s="123">
        <v>55</v>
      </c>
      <c r="AJ272" s="123"/>
      <c r="AK272" s="131"/>
      <c r="AL272" s="123">
        <v>55</v>
      </c>
      <c r="AM272" s="123"/>
      <c r="AN272" s="131"/>
      <c r="AO272" s="123">
        <f>91.32696+30.14463+28.01527</f>
        <v>149.48685999999998</v>
      </c>
      <c r="AP272" s="123"/>
      <c r="AQ272" s="131"/>
      <c r="AR272" s="386"/>
    </row>
    <row r="273" spans="1:44" ht="16.5" customHeight="1">
      <c r="A273" s="319"/>
      <c r="B273" s="265" t="s">
        <v>359</v>
      </c>
      <c r="C273" s="338"/>
      <c r="D273" s="151" t="s">
        <v>43</v>
      </c>
      <c r="E273" s="217">
        <f t="shared" si="486"/>
        <v>14783.9082</v>
      </c>
      <c r="F273" s="217">
        <f t="shared" si="487"/>
        <v>2936.1528600000001</v>
      </c>
      <c r="G273" s="127">
        <f t="shared" si="488"/>
        <v>19.860464636813695</v>
      </c>
      <c r="H273" s="123"/>
      <c r="I273" s="123"/>
      <c r="J273" s="131"/>
      <c r="K273" s="123">
        <v>1117.68148</v>
      </c>
      <c r="L273" s="123">
        <v>1117.68148</v>
      </c>
      <c r="M273" s="131">
        <f t="shared" si="490"/>
        <v>1</v>
      </c>
      <c r="N273" s="123">
        <f t="shared" si="493"/>
        <v>981.75944000000004</v>
      </c>
      <c r="O273" s="123">
        <v>981.75944000000004</v>
      </c>
      <c r="P273" s="131">
        <f t="shared" si="491"/>
        <v>1</v>
      </c>
      <c r="Q273" s="123">
        <f t="shared" si="494"/>
        <v>836.71194000000003</v>
      </c>
      <c r="R273" s="123">
        <v>836.71194000000003</v>
      </c>
      <c r="S273" s="131">
        <f t="shared" si="492"/>
        <v>1</v>
      </c>
      <c r="T273" s="123">
        <v>1334</v>
      </c>
      <c r="U273" s="123"/>
      <c r="V273" s="131"/>
      <c r="W273" s="123">
        <v>1334</v>
      </c>
      <c r="X273" s="123"/>
      <c r="Y273" s="131"/>
      <c r="Z273" s="123">
        <v>1334</v>
      </c>
      <c r="AA273" s="123"/>
      <c r="AB273" s="131"/>
      <c r="AC273" s="123">
        <v>1334</v>
      </c>
      <c r="AD273" s="123"/>
      <c r="AE273" s="131"/>
      <c r="AF273" s="123">
        <v>1334</v>
      </c>
      <c r="AG273" s="123"/>
      <c r="AH273" s="131"/>
      <c r="AI273" s="123">
        <v>1334</v>
      </c>
      <c r="AJ273" s="123"/>
      <c r="AK273" s="131"/>
      <c r="AL273" s="123">
        <v>1334</v>
      </c>
      <c r="AM273" s="123"/>
      <c r="AN273" s="131"/>
      <c r="AO273" s="123">
        <f>1660.22672+352.24056+497.28806</f>
        <v>2509.7553399999997</v>
      </c>
      <c r="AP273" s="123"/>
      <c r="AQ273" s="131"/>
      <c r="AR273" s="386"/>
    </row>
    <row r="274" spans="1:44" ht="16.5" customHeight="1">
      <c r="A274" s="319"/>
      <c r="B274" s="265" t="s">
        <v>360</v>
      </c>
      <c r="C274" s="338"/>
      <c r="D274" s="151" t="s">
        <v>43</v>
      </c>
      <c r="E274" s="217">
        <f t="shared" si="486"/>
        <v>3119.3815199999999</v>
      </c>
      <c r="F274" s="217">
        <f t="shared" si="487"/>
        <v>919.51551999999992</v>
      </c>
      <c r="G274" s="127">
        <f t="shared" si="488"/>
        <v>29.477494628486482</v>
      </c>
      <c r="H274" s="123"/>
      <c r="I274" s="123"/>
      <c r="J274" s="131"/>
      <c r="K274" s="123">
        <v>371.37774000000002</v>
      </c>
      <c r="L274" s="123">
        <v>371.37774000000002</v>
      </c>
      <c r="M274" s="131">
        <f t="shared" si="490"/>
        <v>1</v>
      </c>
      <c r="N274" s="123">
        <f t="shared" si="493"/>
        <v>302.42081000000002</v>
      </c>
      <c r="O274" s="123">
        <v>302.42081000000002</v>
      </c>
      <c r="P274" s="131">
        <f t="shared" si="491"/>
        <v>1</v>
      </c>
      <c r="Q274" s="123">
        <f t="shared" si="494"/>
        <v>245.71697</v>
      </c>
      <c r="R274" s="123">
        <v>245.71697</v>
      </c>
      <c r="S274" s="131">
        <f t="shared" si="492"/>
        <v>1</v>
      </c>
      <c r="T274" s="123">
        <v>280</v>
      </c>
      <c r="U274" s="123"/>
      <c r="V274" s="131"/>
      <c r="W274" s="123">
        <v>280</v>
      </c>
      <c r="X274" s="123"/>
      <c r="Y274" s="131"/>
      <c r="Z274" s="123">
        <v>280</v>
      </c>
      <c r="AA274" s="123"/>
      <c r="AB274" s="131"/>
      <c r="AC274" s="123">
        <v>280</v>
      </c>
      <c r="AD274" s="123"/>
      <c r="AE274" s="131"/>
      <c r="AF274" s="123">
        <v>280</v>
      </c>
      <c r="AG274" s="123"/>
      <c r="AH274" s="131"/>
      <c r="AI274" s="123">
        <v>280</v>
      </c>
      <c r="AJ274" s="123"/>
      <c r="AK274" s="131"/>
      <c r="AL274" s="123">
        <v>280</v>
      </c>
      <c r="AM274" s="123"/>
      <c r="AN274" s="131"/>
      <c r="AO274" s="123">
        <f>228.00378-22.42081+34.28303</f>
        <v>239.86600000000001</v>
      </c>
      <c r="AP274" s="123"/>
      <c r="AQ274" s="131"/>
      <c r="AR274" s="386"/>
    </row>
    <row r="275" spans="1:44" ht="16.5" customHeight="1">
      <c r="A275" s="319"/>
      <c r="B275" s="265" t="s">
        <v>361</v>
      </c>
      <c r="C275" s="338"/>
      <c r="D275" s="151" t="s">
        <v>43</v>
      </c>
      <c r="E275" s="217">
        <f t="shared" si="486"/>
        <v>2771.7639800000002</v>
      </c>
      <c r="F275" s="217">
        <f t="shared" si="487"/>
        <v>953.58397000000002</v>
      </c>
      <c r="G275" s="127">
        <f t="shared" si="488"/>
        <v>34.403505380714265</v>
      </c>
      <c r="H275" s="123"/>
      <c r="I275" s="123"/>
      <c r="J275" s="131"/>
      <c r="K275" s="123">
        <v>338.76859999999999</v>
      </c>
      <c r="L275" s="123">
        <v>338.76859999999999</v>
      </c>
      <c r="M275" s="131">
        <f t="shared" si="490"/>
        <v>1</v>
      </c>
      <c r="N275" s="123">
        <f t="shared" si="493"/>
        <v>315.97057999999998</v>
      </c>
      <c r="O275" s="123">
        <v>315.97057999999998</v>
      </c>
      <c r="P275" s="131">
        <f t="shared" si="491"/>
        <v>1</v>
      </c>
      <c r="Q275" s="123">
        <f t="shared" si="494"/>
        <v>298.84478999999999</v>
      </c>
      <c r="R275" s="123">
        <v>298.84478999999999</v>
      </c>
      <c r="S275" s="131">
        <f t="shared" si="492"/>
        <v>1</v>
      </c>
      <c r="T275" s="123">
        <v>248</v>
      </c>
      <c r="U275" s="123"/>
      <c r="V275" s="131"/>
      <c r="W275" s="123">
        <v>248</v>
      </c>
      <c r="X275" s="123"/>
      <c r="Y275" s="131"/>
      <c r="Z275" s="123">
        <v>248</v>
      </c>
      <c r="AA275" s="123"/>
      <c r="AB275" s="131"/>
      <c r="AC275" s="123">
        <v>248</v>
      </c>
      <c r="AD275" s="123"/>
      <c r="AE275" s="131"/>
      <c r="AF275" s="123">
        <v>248</v>
      </c>
      <c r="AG275" s="123"/>
      <c r="AH275" s="131"/>
      <c r="AI275" s="123">
        <v>248</v>
      </c>
      <c r="AJ275" s="123"/>
      <c r="AK275" s="131"/>
      <c r="AL275" s="123">
        <v>248</v>
      </c>
      <c r="AM275" s="123"/>
      <c r="AN275" s="131"/>
      <c r="AO275" s="123">
        <f>200.99538-67.97058-50.84479</f>
        <v>82.180010000000024</v>
      </c>
      <c r="AP275" s="123"/>
      <c r="AQ275" s="131"/>
      <c r="AR275" s="386"/>
    </row>
    <row r="276" spans="1:44" ht="16.5" customHeight="1">
      <c r="A276" s="320"/>
      <c r="B276" s="265" t="s">
        <v>362</v>
      </c>
      <c r="C276" s="339"/>
      <c r="D276" s="151" t="s">
        <v>43</v>
      </c>
      <c r="E276" s="217">
        <f t="shared" si="486"/>
        <v>2957.4661300000002</v>
      </c>
      <c r="F276" s="217">
        <f t="shared" si="487"/>
        <v>977.00493000000006</v>
      </c>
      <c r="G276" s="127">
        <f t="shared" si="488"/>
        <v>33.035202671957563</v>
      </c>
      <c r="H276" s="123"/>
      <c r="I276" s="123"/>
      <c r="J276" s="131"/>
      <c r="K276" s="123">
        <v>366.53755000000001</v>
      </c>
      <c r="L276" s="123">
        <v>366.53755000000001</v>
      </c>
      <c r="M276" s="131">
        <f t="shared" si="490"/>
        <v>1</v>
      </c>
      <c r="N276" s="123">
        <f t="shared" si="493"/>
        <v>310.70447999999999</v>
      </c>
      <c r="O276" s="123">
        <v>310.70447999999999</v>
      </c>
      <c r="P276" s="131">
        <f t="shared" si="491"/>
        <v>1</v>
      </c>
      <c r="Q276" s="123">
        <f t="shared" si="494"/>
        <v>299.7629</v>
      </c>
      <c r="R276" s="123">
        <v>299.7629</v>
      </c>
      <c r="S276" s="131">
        <f t="shared" si="492"/>
        <v>1</v>
      </c>
      <c r="T276" s="123">
        <v>265</v>
      </c>
      <c r="U276" s="123"/>
      <c r="V276" s="131"/>
      <c r="W276" s="123">
        <v>265</v>
      </c>
      <c r="X276" s="123"/>
      <c r="Y276" s="131"/>
      <c r="Z276" s="123">
        <v>265</v>
      </c>
      <c r="AA276" s="123"/>
      <c r="AB276" s="131"/>
      <c r="AC276" s="123">
        <v>265</v>
      </c>
      <c r="AD276" s="123"/>
      <c r="AE276" s="131"/>
      <c r="AF276" s="123">
        <v>265</v>
      </c>
      <c r="AG276" s="123"/>
      <c r="AH276" s="131"/>
      <c r="AI276" s="123">
        <v>265</v>
      </c>
      <c r="AJ276" s="123"/>
      <c r="AK276" s="131"/>
      <c r="AL276" s="123">
        <v>265</v>
      </c>
      <c r="AM276" s="123"/>
      <c r="AN276" s="131"/>
      <c r="AO276" s="123">
        <f>160.2241-34.7629</f>
        <v>125.46119999999999</v>
      </c>
      <c r="AP276" s="123"/>
      <c r="AQ276" s="131"/>
      <c r="AR276" s="387"/>
    </row>
    <row r="277" spans="1:44" ht="20.25" customHeight="1">
      <c r="A277" s="325"/>
      <c r="B277" s="326" t="s">
        <v>344</v>
      </c>
      <c r="C277" s="327"/>
      <c r="D277" s="132" t="s">
        <v>41</v>
      </c>
      <c r="E277" s="216">
        <f>SUM(E278:E280)</f>
        <v>314488.93105000001</v>
      </c>
      <c r="F277" s="216">
        <f>SUM(F278:F280)</f>
        <v>159511.32408000002</v>
      </c>
      <c r="G277" s="131">
        <f t="shared" ref="G277" si="495">F277/E277</f>
        <v>0.50720807103585974</v>
      </c>
      <c r="H277" s="127">
        <f>SUM(H278:H280)</f>
        <v>38929.160000000003</v>
      </c>
      <c r="I277" s="127">
        <f t="shared" ref="I277" si="496">SUM(I278:I280)</f>
        <v>38929.160000000003</v>
      </c>
      <c r="J277" s="127">
        <f t="shared" ref="J277" si="497">SUM(J278:J280)</f>
        <v>0</v>
      </c>
      <c r="K277" s="127">
        <f t="shared" ref="K277" si="498">SUM(K278:K280)</f>
        <v>93064.908870000014</v>
      </c>
      <c r="L277" s="127">
        <f t="shared" ref="L277" si="499">SUM(L278:L280)</f>
        <v>93064.908870000014</v>
      </c>
      <c r="M277" s="127">
        <f t="shared" ref="M277" si="500">SUM(M278:M280)</f>
        <v>1</v>
      </c>
      <c r="N277" s="127">
        <f t="shared" ref="N277" si="501">SUM(N278:N280)</f>
        <v>6220.9789499999997</v>
      </c>
      <c r="O277" s="127">
        <f t="shared" ref="O277" si="502">SUM(O278:O280)</f>
        <v>6220.8254500000003</v>
      </c>
      <c r="P277" s="127">
        <f t="shared" ref="P277" si="503">SUM(P278:P280)</f>
        <v>1</v>
      </c>
      <c r="Q277" s="127">
        <f t="shared" ref="Q277" si="504">SUM(Q278:Q280)</f>
        <v>21296.429759999999</v>
      </c>
      <c r="R277" s="127">
        <f t="shared" ref="R277" si="505">SUM(R278:R280)</f>
        <v>21296.429759999999</v>
      </c>
      <c r="S277" s="131">
        <f t="shared" si="492"/>
        <v>1</v>
      </c>
      <c r="T277" s="127">
        <f t="shared" ref="T277" si="506">SUM(T278:T280)</f>
        <v>53988.165030000004</v>
      </c>
      <c r="U277" s="127">
        <f t="shared" ref="U277" si="507">SUM(U278:U280)</f>
        <v>0</v>
      </c>
      <c r="V277" s="127">
        <f t="shared" ref="V277" si="508">SUM(V278:V280)</f>
        <v>0</v>
      </c>
      <c r="W277" s="127">
        <f t="shared" ref="W277" si="509">SUM(W278:W280)</f>
        <v>2312</v>
      </c>
      <c r="X277" s="127">
        <f t="shared" ref="X277" si="510">SUM(X278:X280)</f>
        <v>0</v>
      </c>
      <c r="Y277" s="127">
        <f t="shared" ref="Y277" si="511">SUM(Y278:Y280)</f>
        <v>0</v>
      </c>
      <c r="Z277" s="127">
        <f t="shared" ref="Z277" si="512">SUM(Z278:Z280)</f>
        <v>3897.9892600000003</v>
      </c>
      <c r="AA277" s="127">
        <f t="shared" ref="AA277" si="513">SUM(AA278:AA280)</f>
        <v>0</v>
      </c>
      <c r="AB277" s="127">
        <f t="shared" ref="AB277" si="514">SUM(AB278:AB280)</f>
        <v>0</v>
      </c>
      <c r="AC277" s="127">
        <f t="shared" ref="AC277" si="515">SUM(AC278:AC280)</f>
        <v>2312</v>
      </c>
      <c r="AD277" s="127">
        <f t="shared" ref="AD277" si="516">SUM(AD278:AD280)</f>
        <v>0</v>
      </c>
      <c r="AE277" s="127">
        <f t="shared" ref="AE277" si="517">SUM(AE278:AE280)</f>
        <v>0</v>
      </c>
      <c r="AF277" s="127">
        <f t="shared" ref="AF277" si="518">SUM(AF278:AF280)</f>
        <v>70342.248259999993</v>
      </c>
      <c r="AG277" s="127">
        <f t="shared" ref="AG277" si="519">SUM(AG278:AG280)</f>
        <v>0</v>
      </c>
      <c r="AH277" s="127">
        <f t="shared" ref="AH277" si="520">SUM(AH278:AH280)</f>
        <v>0</v>
      </c>
      <c r="AI277" s="127">
        <f t="shared" ref="AI277" si="521">SUM(AI278:AI280)</f>
        <v>2312</v>
      </c>
      <c r="AJ277" s="127">
        <f t="shared" ref="AJ277" si="522">SUM(AJ278:AJ280)</f>
        <v>0</v>
      </c>
      <c r="AK277" s="127">
        <f t="shared" ref="AK277" si="523">SUM(AK278:AK280)</f>
        <v>0</v>
      </c>
      <c r="AL277" s="127">
        <f t="shared" ref="AL277" si="524">SUM(AL278:AL280)</f>
        <v>11755.43</v>
      </c>
      <c r="AM277" s="127">
        <f t="shared" ref="AM277" si="525">SUM(AM278:AM280)</f>
        <v>0</v>
      </c>
      <c r="AN277" s="127">
        <f t="shared" ref="AN277" si="526">SUM(AN278:AN280)</f>
        <v>0</v>
      </c>
      <c r="AO277" s="127">
        <f t="shared" ref="AO277" si="527">SUM(AO278:AO280)</f>
        <v>8057.6209199999994</v>
      </c>
      <c r="AP277" s="127">
        <f t="shared" ref="AP277" si="528">SUM(AP278:AP280)</f>
        <v>0</v>
      </c>
      <c r="AQ277" s="127">
        <f t="shared" ref="AQ277" si="529">SUM(AQ278:AQ280)</f>
        <v>0</v>
      </c>
      <c r="AR277" s="332"/>
    </row>
    <row r="278" spans="1:44" ht="35.25" customHeight="1">
      <c r="A278" s="325"/>
      <c r="B278" s="328"/>
      <c r="C278" s="329"/>
      <c r="D278" s="150" t="s">
        <v>37</v>
      </c>
      <c r="E278" s="217">
        <f t="shared" ref="E278:F280" si="530">H278+K278+N278+Q278+T278+W278+Z278+AC278+AF278+AI278+AL278+AO278</f>
        <v>3622</v>
      </c>
      <c r="F278" s="217">
        <f t="shared" si="530"/>
        <v>0</v>
      </c>
      <c r="G278" s="131" t="e">
        <v>#DIV/0!</v>
      </c>
      <c r="H278" s="123">
        <f>H254+H246+H202+H162</f>
        <v>0</v>
      </c>
      <c r="I278" s="123">
        <f t="shared" ref="I278:AQ278" si="531">I254+I246+I202+I162</f>
        <v>0</v>
      </c>
      <c r="J278" s="123">
        <f t="shared" si="531"/>
        <v>0</v>
      </c>
      <c r="K278" s="123">
        <f t="shared" si="531"/>
        <v>0</v>
      </c>
      <c r="L278" s="123">
        <f t="shared" si="531"/>
        <v>0</v>
      </c>
      <c r="M278" s="123">
        <f t="shared" si="531"/>
        <v>0</v>
      </c>
      <c r="N278" s="123">
        <f t="shared" si="531"/>
        <v>0</v>
      </c>
      <c r="O278" s="123">
        <f t="shared" si="531"/>
        <v>0</v>
      </c>
      <c r="P278" s="123">
        <f t="shared" si="531"/>
        <v>0</v>
      </c>
      <c r="Q278" s="123">
        <f t="shared" si="531"/>
        <v>0</v>
      </c>
      <c r="R278" s="123">
        <f t="shared" si="531"/>
        <v>0</v>
      </c>
      <c r="S278" s="123">
        <f t="shared" si="531"/>
        <v>0</v>
      </c>
      <c r="T278" s="123">
        <f t="shared" si="531"/>
        <v>0</v>
      </c>
      <c r="U278" s="123">
        <f t="shared" si="531"/>
        <v>0</v>
      </c>
      <c r="V278" s="123">
        <f t="shared" si="531"/>
        <v>0</v>
      </c>
      <c r="W278" s="123">
        <f t="shared" si="531"/>
        <v>0</v>
      </c>
      <c r="X278" s="123">
        <f t="shared" si="531"/>
        <v>0</v>
      </c>
      <c r="Y278" s="123">
        <f t="shared" si="531"/>
        <v>0</v>
      </c>
      <c r="Z278" s="123">
        <f t="shared" si="531"/>
        <v>0</v>
      </c>
      <c r="AA278" s="123">
        <f t="shared" si="531"/>
        <v>0</v>
      </c>
      <c r="AB278" s="123">
        <f t="shared" si="531"/>
        <v>0</v>
      </c>
      <c r="AC278" s="123">
        <f t="shared" si="531"/>
        <v>0</v>
      </c>
      <c r="AD278" s="123">
        <f t="shared" si="531"/>
        <v>0</v>
      </c>
      <c r="AE278" s="123">
        <f t="shared" si="531"/>
        <v>0</v>
      </c>
      <c r="AF278" s="123">
        <f t="shared" si="531"/>
        <v>3622</v>
      </c>
      <c r="AG278" s="123">
        <f t="shared" si="531"/>
        <v>0</v>
      </c>
      <c r="AH278" s="123">
        <f t="shared" si="531"/>
        <v>0</v>
      </c>
      <c r="AI278" s="123">
        <f t="shared" si="531"/>
        <v>0</v>
      </c>
      <c r="AJ278" s="123">
        <f t="shared" si="531"/>
        <v>0</v>
      </c>
      <c r="AK278" s="123">
        <f t="shared" si="531"/>
        <v>0</v>
      </c>
      <c r="AL278" s="123">
        <f t="shared" si="531"/>
        <v>0</v>
      </c>
      <c r="AM278" s="123">
        <f t="shared" si="531"/>
        <v>0</v>
      </c>
      <c r="AN278" s="123">
        <f t="shared" si="531"/>
        <v>0</v>
      </c>
      <c r="AO278" s="123">
        <f t="shared" si="531"/>
        <v>0</v>
      </c>
      <c r="AP278" s="123">
        <f t="shared" si="531"/>
        <v>0</v>
      </c>
      <c r="AQ278" s="123">
        <f t="shared" si="531"/>
        <v>0</v>
      </c>
      <c r="AR278" s="333"/>
    </row>
    <row r="279" spans="1:44" ht="33" customHeight="1">
      <c r="A279" s="325"/>
      <c r="B279" s="328"/>
      <c r="C279" s="329"/>
      <c r="D279" s="150" t="s">
        <v>2</v>
      </c>
      <c r="E279" s="217">
        <f t="shared" si="530"/>
        <v>22782</v>
      </c>
      <c r="F279" s="217">
        <f t="shared" si="530"/>
        <v>0</v>
      </c>
      <c r="G279" s="131" t="e">
        <v>#DIV/0!</v>
      </c>
      <c r="H279" s="123">
        <f t="shared" ref="H279:AQ279" si="532">H255+H247+H203+H163</f>
        <v>0</v>
      </c>
      <c r="I279" s="123">
        <f t="shared" si="532"/>
        <v>0</v>
      </c>
      <c r="J279" s="123">
        <f t="shared" si="532"/>
        <v>0</v>
      </c>
      <c r="K279" s="123">
        <f t="shared" si="532"/>
        <v>0</v>
      </c>
      <c r="L279" s="123">
        <f t="shared" si="532"/>
        <v>0</v>
      </c>
      <c r="M279" s="123">
        <f t="shared" si="532"/>
        <v>0</v>
      </c>
      <c r="N279" s="123">
        <f t="shared" si="532"/>
        <v>0</v>
      </c>
      <c r="O279" s="123">
        <f t="shared" si="532"/>
        <v>0</v>
      </c>
      <c r="P279" s="123">
        <f t="shared" si="532"/>
        <v>0</v>
      </c>
      <c r="Q279" s="123">
        <f t="shared" si="532"/>
        <v>0</v>
      </c>
      <c r="R279" s="123">
        <f t="shared" si="532"/>
        <v>0</v>
      </c>
      <c r="S279" s="123">
        <f t="shared" si="532"/>
        <v>0</v>
      </c>
      <c r="T279" s="123">
        <f t="shared" si="532"/>
        <v>902.1</v>
      </c>
      <c r="U279" s="123">
        <f t="shared" si="532"/>
        <v>0</v>
      </c>
      <c r="V279" s="123">
        <f t="shared" si="532"/>
        <v>0</v>
      </c>
      <c r="W279" s="123">
        <f t="shared" si="532"/>
        <v>0</v>
      </c>
      <c r="X279" s="123">
        <f t="shared" si="532"/>
        <v>0</v>
      </c>
      <c r="Y279" s="123">
        <f t="shared" si="532"/>
        <v>0</v>
      </c>
      <c r="Z279" s="123">
        <f t="shared" si="532"/>
        <v>0</v>
      </c>
      <c r="AA279" s="123">
        <f t="shared" si="532"/>
        <v>0</v>
      </c>
      <c r="AB279" s="123">
        <f t="shared" si="532"/>
        <v>0</v>
      </c>
      <c r="AC279" s="123">
        <f t="shared" si="532"/>
        <v>0</v>
      </c>
      <c r="AD279" s="123">
        <f t="shared" si="532"/>
        <v>0</v>
      </c>
      <c r="AE279" s="123">
        <f t="shared" si="532"/>
        <v>0</v>
      </c>
      <c r="AF279" s="123">
        <f t="shared" si="532"/>
        <v>21879.9</v>
      </c>
      <c r="AG279" s="123">
        <f t="shared" si="532"/>
        <v>0</v>
      </c>
      <c r="AH279" s="123">
        <f t="shared" si="532"/>
        <v>0</v>
      </c>
      <c r="AI279" s="123">
        <f t="shared" si="532"/>
        <v>0</v>
      </c>
      <c r="AJ279" s="123">
        <f t="shared" si="532"/>
        <v>0</v>
      </c>
      <c r="AK279" s="123">
        <f t="shared" si="532"/>
        <v>0</v>
      </c>
      <c r="AL279" s="123">
        <f t="shared" si="532"/>
        <v>0</v>
      </c>
      <c r="AM279" s="123">
        <f t="shared" si="532"/>
        <v>0</v>
      </c>
      <c r="AN279" s="123">
        <f t="shared" si="532"/>
        <v>0</v>
      </c>
      <c r="AO279" s="123">
        <f t="shared" si="532"/>
        <v>0</v>
      </c>
      <c r="AP279" s="123">
        <f t="shared" si="532"/>
        <v>0</v>
      </c>
      <c r="AQ279" s="123">
        <f t="shared" si="532"/>
        <v>0</v>
      </c>
      <c r="AR279" s="333"/>
    </row>
    <row r="280" spans="1:44" ht="19.7" customHeight="1">
      <c r="A280" s="325"/>
      <c r="B280" s="330"/>
      <c r="C280" s="331"/>
      <c r="D280" s="151" t="s">
        <v>43</v>
      </c>
      <c r="E280" s="217">
        <f t="shared" si="530"/>
        <v>288084.93105000001</v>
      </c>
      <c r="F280" s="217">
        <f t="shared" si="530"/>
        <v>159511.32408000002</v>
      </c>
      <c r="G280" s="131">
        <f t="shared" ref="G280" si="533">F280/E280</f>
        <v>0.55369547965809862</v>
      </c>
      <c r="H280" s="123">
        <f t="shared" ref="H280:R280" si="534">H256+H248+H204+H164</f>
        <v>38929.160000000003</v>
      </c>
      <c r="I280" s="123">
        <f t="shared" si="534"/>
        <v>38929.160000000003</v>
      </c>
      <c r="J280" s="123">
        <f t="shared" si="534"/>
        <v>0</v>
      </c>
      <c r="K280" s="123">
        <f t="shared" si="534"/>
        <v>93064.908870000014</v>
      </c>
      <c r="L280" s="123">
        <f t="shared" si="534"/>
        <v>93064.908870000014</v>
      </c>
      <c r="M280" s="123">
        <f t="shared" si="534"/>
        <v>1</v>
      </c>
      <c r="N280" s="123">
        <f t="shared" si="534"/>
        <v>6220.9789499999997</v>
      </c>
      <c r="O280" s="123">
        <f t="shared" si="534"/>
        <v>6220.8254500000003</v>
      </c>
      <c r="P280" s="123">
        <f t="shared" si="534"/>
        <v>1</v>
      </c>
      <c r="Q280" s="123">
        <f t="shared" si="534"/>
        <v>21296.429759999999</v>
      </c>
      <c r="R280" s="123">
        <f t="shared" si="534"/>
        <v>21296.429759999999</v>
      </c>
      <c r="S280" s="131">
        <f t="shared" ref="S280:S293" si="535">R280/Q280</f>
        <v>1</v>
      </c>
      <c r="T280" s="123">
        <f t="shared" ref="T280:AQ280" si="536">T256+T248+T204+T164</f>
        <v>53086.065030000005</v>
      </c>
      <c r="U280" s="123">
        <f t="shared" si="536"/>
        <v>0</v>
      </c>
      <c r="V280" s="123">
        <f t="shared" si="536"/>
        <v>0</v>
      </c>
      <c r="W280" s="123">
        <f t="shared" si="536"/>
        <v>2312</v>
      </c>
      <c r="X280" s="123">
        <f t="shared" si="536"/>
        <v>0</v>
      </c>
      <c r="Y280" s="123">
        <f t="shared" si="536"/>
        <v>0</v>
      </c>
      <c r="Z280" s="123">
        <f t="shared" si="536"/>
        <v>3897.9892600000003</v>
      </c>
      <c r="AA280" s="123">
        <f t="shared" si="536"/>
        <v>0</v>
      </c>
      <c r="AB280" s="123">
        <f t="shared" si="536"/>
        <v>0</v>
      </c>
      <c r="AC280" s="123">
        <f t="shared" si="536"/>
        <v>2312</v>
      </c>
      <c r="AD280" s="123">
        <f t="shared" si="536"/>
        <v>0</v>
      </c>
      <c r="AE280" s="123">
        <f t="shared" si="536"/>
        <v>0</v>
      </c>
      <c r="AF280" s="123">
        <f t="shared" si="536"/>
        <v>44840.348259999999</v>
      </c>
      <c r="AG280" s="123">
        <f t="shared" si="536"/>
        <v>0</v>
      </c>
      <c r="AH280" s="123">
        <f t="shared" si="536"/>
        <v>0</v>
      </c>
      <c r="AI280" s="123">
        <f t="shared" si="536"/>
        <v>2312</v>
      </c>
      <c r="AJ280" s="123">
        <f t="shared" si="536"/>
        <v>0</v>
      </c>
      <c r="AK280" s="123">
        <f t="shared" si="536"/>
        <v>0</v>
      </c>
      <c r="AL280" s="123">
        <f t="shared" si="536"/>
        <v>11755.43</v>
      </c>
      <c r="AM280" s="123">
        <f t="shared" si="536"/>
        <v>0</v>
      </c>
      <c r="AN280" s="123">
        <f t="shared" si="536"/>
        <v>0</v>
      </c>
      <c r="AO280" s="123">
        <f t="shared" si="536"/>
        <v>8057.6209199999994</v>
      </c>
      <c r="AP280" s="123">
        <f t="shared" si="536"/>
        <v>0</v>
      </c>
      <c r="AQ280" s="123">
        <f t="shared" si="536"/>
        <v>0</v>
      </c>
      <c r="AR280" s="333"/>
    </row>
    <row r="281" spans="1:44" ht="19.7" customHeight="1">
      <c r="A281" s="334" t="s">
        <v>368</v>
      </c>
      <c r="B281" s="335"/>
      <c r="C281" s="335"/>
      <c r="D281" s="335"/>
      <c r="E281" s="335"/>
      <c r="F281" s="335"/>
      <c r="G281" s="335"/>
      <c r="H281" s="335"/>
      <c r="I281" s="335"/>
      <c r="J281" s="335"/>
      <c r="K281" s="335"/>
      <c r="L281" s="335"/>
      <c r="M281" s="335"/>
      <c r="N281" s="335"/>
      <c r="O281" s="335"/>
      <c r="P281" s="335"/>
      <c r="Q281" s="335"/>
      <c r="R281" s="335"/>
      <c r="S281" s="335"/>
      <c r="T281" s="335"/>
      <c r="U281" s="335"/>
      <c r="V281" s="335"/>
      <c r="W281" s="335"/>
      <c r="X281" s="335"/>
      <c r="Y281" s="335"/>
      <c r="Z281" s="335"/>
      <c r="AA281" s="335"/>
      <c r="AB281" s="335"/>
      <c r="AC281" s="335"/>
      <c r="AD281" s="335"/>
      <c r="AE281" s="335"/>
      <c r="AF281" s="335"/>
      <c r="AG281" s="335"/>
      <c r="AH281" s="335"/>
      <c r="AI281" s="335"/>
      <c r="AJ281" s="335"/>
      <c r="AK281" s="335"/>
      <c r="AL281" s="335"/>
      <c r="AM281" s="335"/>
      <c r="AN281" s="335"/>
      <c r="AO281" s="335"/>
      <c r="AP281" s="335"/>
      <c r="AQ281" s="335"/>
      <c r="AR281" s="336"/>
    </row>
    <row r="282" spans="1:44" ht="18.75" customHeight="1">
      <c r="A282" s="312" t="s">
        <v>369</v>
      </c>
      <c r="B282" s="313" t="s">
        <v>371</v>
      </c>
      <c r="C282" s="313" t="s">
        <v>328</v>
      </c>
      <c r="D282" s="132" t="s">
        <v>41</v>
      </c>
      <c r="E282" s="216">
        <f>SUM(E283:E285)</f>
        <v>75706.900000000009</v>
      </c>
      <c r="F282" s="216">
        <f>SUM(F283:F285)</f>
        <v>30506.202130000001</v>
      </c>
      <c r="G282" s="127">
        <f>F282/E282*100</f>
        <v>40.295141037342695</v>
      </c>
      <c r="H282" s="127">
        <f t="shared" ref="H282:AQ282" si="537">SUM(H283:H285)</f>
        <v>0</v>
      </c>
      <c r="I282" s="127">
        <f t="shared" si="537"/>
        <v>0</v>
      </c>
      <c r="J282" s="127">
        <f t="shared" si="537"/>
        <v>0</v>
      </c>
      <c r="K282" s="127">
        <f t="shared" si="537"/>
        <v>6085.6988700000002</v>
      </c>
      <c r="L282" s="127">
        <f t="shared" si="537"/>
        <v>6085.6988700000002</v>
      </c>
      <c r="M282" s="127">
        <f t="shared" si="537"/>
        <v>0</v>
      </c>
      <c r="N282" s="127">
        <f t="shared" si="537"/>
        <v>15986.54883</v>
      </c>
      <c r="O282" s="127">
        <f t="shared" si="537"/>
        <v>15986.54883</v>
      </c>
      <c r="P282" s="127">
        <f t="shared" si="537"/>
        <v>3</v>
      </c>
      <c r="Q282" s="127">
        <f t="shared" si="537"/>
        <v>8433.9544299999998</v>
      </c>
      <c r="R282" s="127">
        <f t="shared" si="537"/>
        <v>8433.9544299999998</v>
      </c>
      <c r="S282" s="131">
        <f t="shared" si="535"/>
        <v>1</v>
      </c>
      <c r="T282" s="127">
        <f t="shared" si="537"/>
        <v>6846</v>
      </c>
      <c r="U282" s="127">
        <f t="shared" si="537"/>
        <v>0</v>
      </c>
      <c r="V282" s="127">
        <f t="shared" si="537"/>
        <v>0</v>
      </c>
      <c r="W282" s="127">
        <f t="shared" si="537"/>
        <v>6846</v>
      </c>
      <c r="X282" s="127">
        <f t="shared" si="537"/>
        <v>0</v>
      </c>
      <c r="Y282" s="127">
        <f t="shared" si="537"/>
        <v>0</v>
      </c>
      <c r="Z282" s="127">
        <f t="shared" si="537"/>
        <v>6846</v>
      </c>
      <c r="AA282" s="127">
        <f t="shared" si="537"/>
        <v>0</v>
      </c>
      <c r="AB282" s="127">
        <f t="shared" si="537"/>
        <v>0</v>
      </c>
      <c r="AC282" s="127">
        <f t="shared" si="537"/>
        <v>6846</v>
      </c>
      <c r="AD282" s="127">
        <f t="shared" si="537"/>
        <v>0</v>
      </c>
      <c r="AE282" s="127">
        <f t="shared" si="537"/>
        <v>0</v>
      </c>
      <c r="AF282" s="127">
        <f t="shared" si="537"/>
        <v>6846</v>
      </c>
      <c r="AG282" s="127">
        <f t="shared" si="537"/>
        <v>0</v>
      </c>
      <c r="AH282" s="127">
        <f t="shared" si="537"/>
        <v>0</v>
      </c>
      <c r="AI282" s="127">
        <f t="shared" si="537"/>
        <v>6846</v>
      </c>
      <c r="AJ282" s="127">
        <f t="shared" si="537"/>
        <v>0</v>
      </c>
      <c r="AK282" s="127">
        <f t="shared" si="537"/>
        <v>0</v>
      </c>
      <c r="AL282" s="127">
        <f t="shared" si="537"/>
        <v>4124.69787</v>
      </c>
      <c r="AM282" s="127">
        <f t="shared" si="537"/>
        <v>0</v>
      </c>
      <c r="AN282" s="127">
        <f t="shared" si="537"/>
        <v>0</v>
      </c>
      <c r="AO282" s="127">
        <f t="shared" si="537"/>
        <v>0</v>
      </c>
      <c r="AP282" s="127">
        <f t="shared" si="537"/>
        <v>0</v>
      </c>
      <c r="AQ282" s="127">
        <f t="shared" si="537"/>
        <v>0</v>
      </c>
      <c r="AR282" s="310"/>
    </row>
    <row r="283" spans="1:44" ht="31.5">
      <c r="A283" s="312"/>
      <c r="B283" s="313"/>
      <c r="C283" s="313"/>
      <c r="D283" s="150" t="s">
        <v>37</v>
      </c>
      <c r="E283" s="217">
        <f t="shared" ref="E283:E285" si="538">H283+K283+N283+Q283+T283+W283+Z283+AC283+AF283+AI283+AL283+AO283</f>
        <v>0</v>
      </c>
      <c r="F283" s="217">
        <f t="shared" ref="F283:F285" si="539">I283+L283+O283+R283+U283+X283+AA283+AD283+AG283+AJ283+AM283+AP283</f>
        <v>0</v>
      </c>
      <c r="G283" s="127" t="e">
        <f t="shared" ref="G283:G285" si="540">F283/E283*100</f>
        <v>#DIV/0!</v>
      </c>
      <c r="H283" s="123">
        <f t="shared" ref="H283:AQ283" si="541">H287+H291</f>
        <v>0</v>
      </c>
      <c r="I283" s="123">
        <f t="shared" si="541"/>
        <v>0</v>
      </c>
      <c r="J283" s="123">
        <f t="shared" si="541"/>
        <v>0</v>
      </c>
      <c r="K283" s="123">
        <f t="shared" si="541"/>
        <v>0</v>
      </c>
      <c r="L283" s="123">
        <f t="shared" si="541"/>
        <v>0</v>
      </c>
      <c r="M283" s="123">
        <f t="shared" si="541"/>
        <v>0</v>
      </c>
      <c r="N283" s="123">
        <f t="shared" si="541"/>
        <v>0</v>
      </c>
      <c r="O283" s="123">
        <f t="shared" si="541"/>
        <v>0</v>
      </c>
      <c r="P283" s="123">
        <f t="shared" si="541"/>
        <v>0</v>
      </c>
      <c r="Q283" s="123">
        <f t="shared" si="541"/>
        <v>0</v>
      </c>
      <c r="R283" s="123">
        <f t="shared" si="541"/>
        <v>0</v>
      </c>
      <c r="S283" s="123">
        <f t="shared" si="541"/>
        <v>0</v>
      </c>
      <c r="T283" s="123">
        <f t="shared" si="541"/>
        <v>0</v>
      </c>
      <c r="U283" s="123">
        <f t="shared" si="541"/>
        <v>0</v>
      </c>
      <c r="V283" s="123">
        <f t="shared" si="541"/>
        <v>0</v>
      </c>
      <c r="W283" s="123">
        <f t="shared" si="541"/>
        <v>0</v>
      </c>
      <c r="X283" s="123">
        <f t="shared" si="541"/>
        <v>0</v>
      </c>
      <c r="Y283" s="123">
        <f t="shared" si="541"/>
        <v>0</v>
      </c>
      <c r="Z283" s="123">
        <f t="shared" si="541"/>
        <v>0</v>
      </c>
      <c r="AA283" s="123">
        <f t="shared" si="541"/>
        <v>0</v>
      </c>
      <c r="AB283" s="123">
        <f t="shared" si="541"/>
        <v>0</v>
      </c>
      <c r="AC283" s="123">
        <f t="shared" si="541"/>
        <v>0</v>
      </c>
      <c r="AD283" s="123">
        <f t="shared" si="541"/>
        <v>0</v>
      </c>
      <c r="AE283" s="123">
        <f t="shared" si="541"/>
        <v>0</v>
      </c>
      <c r="AF283" s="123">
        <f t="shared" si="541"/>
        <v>0</v>
      </c>
      <c r="AG283" s="123">
        <f t="shared" si="541"/>
        <v>0</v>
      </c>
      <c r="AH283" s="123">
        <f t="shared" si="541"/>
        <v>0</v>
      </c>
      <c r="AI283" s="123">
        <f t="shared" si="541"/>
        <v>0</v>
      </c>
      <c r="AJ283" s="123">
        <f t="shared" si="541"/>
        <v>0</v>
      </c>
      <c r="AK283" s="123">
        <f t="shared" si="541"/>
        <v>0</v>
      </c>
      <c r="AL283" s="123">
        <f t="shared" si="541"/>
        <v>0</v>
      </c>
      <c r="AM283" s="123">
        <f t="shared" si="541"/>
        <v>0</v>
      </c>
      <c r="AN283" s="123">
        <f t="shared" si="541"/>
        <v>0</v>
      </c>
      <c r="AO283" s="123">
        <f t="shared" si="541"/>
        <v>0</v>
      </c>
      <c r="AP283" s="123">
        <f t="shared" si="541"/>
        <v>0</v>
      </c>
      <c r="AQ283" s="123">
        <f t="shared" si="541"/>
        <v>0</v>
      </c>
      <c r="AR283" s="311"/>
    </row>
    <row r="284" spans="1:44" ht="46.5" customHeight="1">
      <c r="A284" s="312"/>
      <c r="B284" s="313"/>
      <c r="C284" s="313"/>
      <c r="D284" s="150" t="s">
        <v>2</v>
      </c>
      <c r="E284" s="217">
        <f t="shared" si="538"/>
        <v>64060.700000000004</v>
      </c>
      <c r="F284" s="217">
        <f t="shared" si="539"/>
        <v>25541.657080000001</v>
      </c>
      <c r="G284" s="127">
        <f t="shared" si="540"/>
        <v>39.871024013162511</v>
      </c>
      <c r="H284" s="123"/>
      <c r="I284" s="123">
        <f t="shared" ref="I284:AQ284" si="542">I288+I292</f>
        <v>0</v>
      </c>
      <c r="J284" s="123">
        <f t="shared" si="542"/>
        <v>0</v>
      </c>
      <c r="K284" s="123">
        <f t="shared" si="542"/>
        <v>6085.6988700000002</v>
      </c>
      <c r="L284" s="123">
        <f t="shared" si="542"/>
        <v>6085.6988700000002</v>
      </c>
      <c r="M284" s="123">
        <f t="shared" si="542"/>
        <v>0</v>
      </c>
      <c r="N284" s="123">
        <f t="shared" si="542"/>
        <v>12451.4928</v>
      </c>
      <c r="O284" s="123">
        <f t="shared" si="542"/>
        <v>12451.4928</v>
      </c>
      <c r="P284" s="123">
        <f t="shared" si="542"/>
        <v>2</v>
      </c>
      <c r="Q284" s="123">
        <f t="shared" si="542"/>
        <v>7004.4654099999998</v>
      </c>
      <c r="R284" s="123">
        <f t="shared" si="542"/>
        <v>7004.4654099999998</v>
      </c>
      <c r="S284" s="131">
        <f t="shared" si="535"/>
        <v>1</v>
      </c>
      <c r="T284" s="123">
        <f t="shared" si="542"/>
        <v>5788</v>
      </c>
      <c r="U284" s="123">
        <f t="shared" si="542"/>
        <v>0</v>
      </c>
      <c r="V284" s="123">
        <f t="shared" si="542"/>
        <v>0</v>
      </c>
      <c r="W284" s="123">
        <f t="shared" si="542"/>
        <v>5788</v>
      </c>
      <c r="X284" s="123">
        <f t="shared" si="542"/>
        <v>0</v>
      </c>
      <c r="Y284" s="123">
        <f t="shared" si="542"/>
        <v>0</v>
      </c>
      <c r="Z284" s="123">
        <f t="shared" si="542"/>
        <v>5788</v>
      </c>
      <c r="AA284" s="123">
        <f t="shared" si="542"/>
        <v>0</v>
      </c>
      <c r="AB284" s="123">
        <f t="shared" si="542"/>
        <v>0</v>
      </c>
      <c r="AC284" s="123">
        <f t="shared" si="542"/>
        <v>5788</v>
      </c>
      <c r="AD284" s="123">
        <f t="shared" si="542"/>
        <v>0</v>
      </c>
      <c r="AE284" s="123">
        <f t="shared" si="542"/>
        <v>0</v>
      </c>
      <c r="AF284" s="123">
        <f t="shared" si="542"/>
        <v>5788</v>
      </c>
      <c r="AG284" s="123">
        <f t="shared" si="542"/>
        <v>0</v>
      </c>
      <c r="AH284" s="123">
        <f t="shared" si="542"/>
        <v>0</v>
      </c>
      <c r="AI284" s="123">
        <f t="shared" si="542"/>
        <v>5788</v>
      </c>
      <c r="AJ284" s="123">
        <f t="shared" si="542"/>
        <v>0</v>
      </c>
      <c r="AK284" s="123">
        <f t="shared" si="542"/>
        <v>0</v>
      </c>
      <c r="AL284" s="123">
        <f t="shared" si="542"/>
        <v>3791.0429199999999</v>
      </c>
      <c r="AM284" s="123">
        <f t="shared" si="542"/>
        <v>0</v>
      </c>
      <c r="AN284" s="123">
        <f t="shared" si="542"/>
        <v>0</v>
      </c>
      <c r="AO284" s="123">
        <f t="shared" si="542"/>
        <v>0</v>
      </c>
      <c r="AP284" s="123">
        <f t="shared" si="542"/>
        <v>0</v>
      </c>
      <c r="AQ284" s="123">
        <f t="shared" si="542"/>
        <v>0</v>
      </c>
      <c r="AR284" s="311"/>
    </row>
    <row r="285" spans="1:44" ht="47.25" customHeight="1">
      <c r="A285" s="312"/>
      <c r="B285" s="313"/>
      <c r="C285" s="313"/>
      <c r="D285" s="151" t="s">
        <v>43</v>
      </c>
      <c r="E285" s="217">
        <f t="shared" si="538"/>
        <v>11646.2</v>
      </c>
      <c r="F285" s="217">
        <f t="shared" si="539"/>
        <v>4964.5450500000006</v>
      </c>
      <c r="G285" s="127">
        <f t="shared" si="540"/>
        <v>42.628025021036905</v>
      </c>
      <c r="H285" s="123"/>
      <c r="I285" s="123">
        <f t="shared" ref="I285:AQ285" si="543">I289+I293</f>
        <v>0</v>
      </c>
      <c r="J285" s="123">
        <f t="shared" si="543"/>
        <v>0</v>
      </c>
      <c r="K285" s="123">
        <f t="shared" si="543"/>
        <v>0</v>
      </c>
      <c r="L285" s="123">
        <f t="shared" si="543"/>
        <v>0</v>
      </c>
      <c r="M285" s="123">
        <f t="shared" si="543"/>
        <v>0</v>
      </c>
      <c r="N285" s="123">
        <f t="shared" si="543"/>
        <v>3535.0560300000002</v>
      </c>
      <c r="O285" s="123">
        <f t="shared" si="543"/>
        <v>3535.0560300000002</v>
      </c>
      <c r="P285" s="123">
        <f t="shared" si="543"/>
        <v>1</v>
      </c>
      <c r="Q285" s="123">
        <f t="shared" si="543"/>
        <v>1429.48902</v>
      </c>
      <c r="R285" s="123">
        <f t="shared" si="543"/>
        <v>1429.48902</v>
      </c>
      <c r="S285" s="131">
        <f t="shared" si="535"/>
        <v>1</v>
      </c>
      <c r="T285" s="123">
        <f t="shared" si="543"/>
        <v>1058</v>
      </c>
      <c r="U285" s="123">
        <f t="shared" si="543"/>
        <v>0</v>
      </c>
      <c r="V285" s="123">
        <f t="shared" si="543"/>
        <v>0</v>
      </c>
      <c r="W285" s="123">
        <f t="shared" si="543"/>
        <v>1058</v>
      </c>
      <c r="X285" s="123">
        <f t="shared" si="543"/>
        <v>0</v>
      </c>
      <c r="Y285" s="123">
        <f t="shared" si="543"/>
        <v>0</v>
      </c>
      <c r="Z285" s="123">
        <f t="shared" si="543"/>
        <v>1058</v>
      </c>
      <c r="AA285" s="123">
        <f t="shared" si="543"/>
        <v>0</v>
      </c>
      <c r="AB285" s="123">
        <f t="shared" si="543"/>
        <v>0</v>
      </c>
      <c r="AC285" s="123">
        <f t="shared" si="543"/>
        <v>1058</v>
      </c>
      <c r="AD285" s="123">
        <f t="shared" si="543"/>
        <v>0</v>
      </c>
      <c r="AE285" s="123">
        <f t="shared" si="543"/>
        <v>0</v>
      </c>
      <c r="AF285" s="123">
        <f t="shared" si="543"/>
        <v>1058</v>
      </c>
      <c r="AG285" s="123">
        <f t="shared" si="543"/>
        <v>0</v>
      </c>
      <c r="AH285" s="123">
        <f t="shared" si="543"/>
        <v>0</v>
      </c>
      <c r="AI285" s="123">
        <f t="shared" si="543"/>
        <v>1058</v>
      </c>
      <c r="AJ285" s="123">
        <f t="shared" si="543"/>
        <v>0</v>
      </c>
      <c r="AK285" s="123">
        <f t="shared" si="543"/>
        <v>0</v>
      </c>
      <c r="AL285" s="123">
        <f t="shared" si="543"/>
        <v>333.6549500000001</v>
      </c>
      <c r="AM285" s="123">
        <f t="shared" si="543"/>
        <v>0</v>
      </c>
      <c r="AN285" s="123">
        <f t="shared" si="543"/>
        <v>0</v>
      </c>
      <c r="AO285" s="123">
        <f t="shared" si="543"/>
        <v>0</v>
      </c>
      <c r="AP285" s="123">
        <f t="shared" si="543"/>
        <v>0</v>
      </c>
      <c r="AQ285" s="123">
        <f t="shared" si="543"/>
        <v>0</v>
      </c>
      <c r="AR285" s="311"/>
    </row>
    <row r="286" spans="1:44" ht="18.75" customHeight="1">
      <c r="A286" s="312" t="s">
        <v>99</v>
      </c>
      <c r="B286" s="313" t="s">
        <v>372</v>
      </c>
      <c r="C286" s="313" t="s">
        <v>328</v>
      </c>
      <c r="D286" s="132" t="s">
        <v>41</v>
      </c>
      <c r="E286" s="216">
        <f>SUM(E287:E289)</f>
        <v>46591.399999999994</v>
      </c>
      <c r="F286" s="216">
        <f>SUM(F287:F289)</f>
        <v>18094.839479999999</v>
      </c>
      <c r="G286" s="127">
        <f>F286/E286*100</f>
        <v>38.837295037281564</v>
      </c>
      <c r="H286" s="127">
        <f>SUM(H287:H289)</f>
        <v>0</v>
      </c>
      <c r="I286" s="127">
        <f t="shared" ref="I286:AQ286" si="544">SUM(I287:I289)</f>
        <v>0</v>
      </c>
      <c r="J286" s="127">
        <f t="shared" si="544"/>
        <v>0</v>
      </c>
      <c r="K286" s="127">
        <f t="shared" si="544"/>
        <v>6085.6988700000002</v>
      </c>
      <c r="L286" s="127">
        <f t="shared" si="544"/>
        <v>6085.6988700000002</v>
      </c>
      <c r="M286" s="127">
        <f t="shared" si="544"/>
        <v>0</v>
      </c>
      <c r="N286" s="127">
        <f t="shared" si="544"/>
        <v>7148.9087399999999</v>
      </c>
      <c r="O286" s="127">
        <f t="shared" si="544"/>
        <v>7148.9087399999999</v>
      </c>
      <c r="P286" s="127">
        <f t="shared" si="544"/>
        <v>1</v>
      </c>
      <c r="Q286" s="127">
        <f t="shared" si="544"/>
        <v>4860.2318699999996</v>
      </c>
      <c r="R286" s="127">
        <f t="shared" si="544"/>
        <v>4860.2318699999996</v>
      </c>
      <c r="S286" s="131">
        <f t="shared" si="535"/>
        <v>1</v>
      </c>
      <c r="T286" s="127">
        <f t="shared" si="544"/>
        <v>4200</v>
      </c>
      <c r="U286" s="127">
        <f t="shared" si="544"/>
        <v>0</v>
      </c>
      <c r="V286" s="127">
        <f t="shared" si="544"/>
        <v>0</v>
      </c>
      <c r="W286" s="127">
        <f t="shared" si="544"/>
        <v>4200</v>
      </c>
      <c r="X286" s="127">
        <f t="shared" si="544"/>
        <v>0</v>
      </c>
      <c r="Y286" s="127">
        <f t="shared" si="544"/>
        <v>0</v>
      </c>
      <c r="Z286" s="127">
        <f t="shared" si="544"/>
        <v>4200</v>
      </c>
      <c r="AA286" s="127">
        <f t="shared" si="544"/>
        <v>0</v>
      </c>
      <c r="AB286" s="127">
        <f t="shared" si="544"/>
        <v>0</v>
      </c>
      <c r="AC286" s="127">
        <f t="shared" si="544"/>
        <v>4200</v>
      </c>
      <c r="AD286" s="127">
        <f t="shared" si="544"/>
        <v>0</v>
      </c>
      <c r="AE286" s="127">
        <f t="shared" si="544"/>
        <v>0</v>
      </c>
      <c r="AF286" s="127">
        <f t="shared" si="544"/>
        <v>4200</v>
      </c>
      <c r="AG286" s="127">
        <f t="shared" si="544"/>
        <v>0</v>
      </c>
      <c r="AH286" s="127">
        <f t="shared" si="544"/>
        <v>0</v>
      </c>
      <c r="AI286" s="127">
        <f t="shared" si="544"/>
        <v>4200</v>
      </c>
      <c r="AJ286" s="127">
        <f t="shared" si="544"/>
        <v>0</v>
      </c>
      <c r="AK286" s="127">
        <f t="shared" si="544"/>
        <v>0</v>
      </c>
      <c r="AL286" s="127">
        <f t="shared" si="544"/>
        <v>3296.56052</v>
      </c>
      <c r="AM286" s="127">
        <f t="shared" si="544"/>
        <v>0</v>
      </c>
      <c r="AN286" s="127">
        <f t="shared" si="544"/>
        <v>0</v>
      </c>
      <c r="AO286" s="127">
        <f t="shared" si="544"/>
        <v>0</v>
      </c>
      <c r="AP286" s="127">
        <f t="shared" si="544"/>
        <v>0</v>
      </c>
      <c r="AQ286" s="127">
        <f t="shared" si="544"/>
        <v>0</v>
      </c>
      <c r="AR286" s="310"/>
    </row>
    <row r="287" spans="1:44" ht="31.5">
      <c r="A287" s="312"/>
      <c r="B287" s="313"/>
      <c r="C287" s="313"/>
      <c r="D287" s="150" t="s">
        <v>37</v>
      </c>
      <c r="E287" s="217">
        <f t="shared" ref="E287:E289" si="545">H287+K287+N287+Q287+T287+W287+Z287+AC287+AF287+AI287+AL287+AO287</f>
        <v>0</v>
      </c>
      <c r="F287" s="217">
        <f t="shared" ref="F287:F289" si="546">I287+L287+O287+R287+U287+X287+AA287+AD287+AG287+AJ287+AM287+AP287</f>
        <v>0</v>
      </c>
      <c r="G287" s="127" t="e">
        <f t="shared" ref="G287:G289" si="547">F287/E287*100</f>
        <v>#DIV/0!</v>
      </c>
      <c r="H287" s="123"/>
      <c r="I287" s="123"/>
      <c r="J287" s="131"/>
      <c r="K287" s="123"/>
      <c r="L287" s="123"/>
      <c r="M287" s="131"/>
      <c r="N287" s="123"/>
      <c r="O287" s="123"/>
      <c r="P287" s="131"/>
      <c r="Q287" s="123"/>
      <c r="R287" s="123"/>
      <c r="S287" s="131"/>
      <c r="T287" s="123"/>
      <c r="U287" s="123"/>
      <c r="V287" s="131"/>
      <c r="W287" s="123"/>
      <c r="X287" s="123"/>
      <c r="Y287" s="131"/>
      <c r="Z287" s="123"/>
      <c r="AA287" s="123"/>
      <c r="AB287" s="131"/>
      <c r="AC287" s="123"/>
      <c r="AD287" s="123"/>
      <c r="AE287" s="131"/>
      <c r="AF287" s="123"/>
      <c r="AG287" s="123"/>
      <c r="AH287" s="131"/>
      <c r="AI287" s="123"/>
      <c r="AJ287" s="123"/>
      <c r="AK287" s="123"/>
      <c r="AL287" s="123"/>
      <c r="AM287" s="123"/>
      <c r="AN287" s="131"/>
      <c r="AO287" s="123"/>
      <c r="AP287" s="123"/>
      <c r="AQ287" s="131"/>
      <c r="AR287" s="311"/>
    </row>
    <row r="288" spans="1:44" ht="46.5" customHeight="1">
      <c r="A288" s="312"/>
      <c r="B288" s="313"/>
      <c r="C288" s="313"/>
      <c r="D288" s="150" t="s">
        <v>2</v>
      </c>
      <c r="E288" s="217">
        <f t="shared" si="545"/>
        <v>46591.399999999994</v>
      </c>
      <c r="F288" s="217">
        <f t="shared" si="546"/>
        <v>18094.839479999999</v>
      </c>
      <c r="G288" s="127">
        <f t="shared" si="547"/>
        <v>38.837295037281564</v>
      </c>
      <c r="H288" s="123"/>
      <c r="I288" s="123"/>
      <c r="J288" s="131"/>
      <c r="K288" s="123">
        <v>6085.6988700000002</v>
      </c>
      <c r="L288" s="123">
        <v>6085.6988700000002</v>
      </c>
      <c r="M288" s="131"/>
      <c r="N288" s="123">
        <f>O288</f>
        <v>7148.9087399999999</v>
      </c>
      <c r="O288" s="123">
        <v>7148.9087399999999</v>
      </c>
      <c r="P288" s="131">
        <f>O288/N288</f>
        <v>1</v>
      </c>
      <c r="Q288" s="123">
        <f>R288</f>
        <v>4860.2318699999996</v>
      </c>
      <c r="R288" s="123">
        <v>4860.2318699999996</v>
      </c>
      <c r="S288" s="131">
        <f t="shared" si="535"/>
        <v>1</v>
      </c>
      <c r="T288" s="123">
        <v>4200</v>
      </c>
      <c r="U288" s="123"/>
      <c r="V288" s="131"/>
      <c r="W288" s="123">
        <v>4200</v>
      </c>
      <c r="X288" s="123"/>
      <c r="Y288" s="131"/>
      <c r="Z288" s="123">
        <v>4200</v>
      </c>
      <c r="AA288" s="123"/>
      <c r="AB288" s="131"/>
      <c r="AC288" s="123">
        <v>4200</v>
      </c>
      <c r="AD288" s="123"/>
      <c r="AE288" s="131"/>
      <c r="AF288" s="123">
        <v>4200</v>
      </c>
      <c r="AG288" s="123"/>
      <c r="AH288" s="131"/>
      <c r="AI288" s="123">
        <v>4200</v>
      </c>
      <c r="AJ288" s="123"/>
      <c r="AK288" s="131"/>
      <c r="AL288" s="123">
        <f>4200-243.20761-660.23187</f>
        <v>3296.56052</v>
      </c>
      <c r="AM288" s="123"/>
      <c r="AN288" s="131"/>
      <c r="AO288" s="123"/>
      <c r="AP288" s="123"/>
      <c r="AQ288" s="131"/>
      <c r="AR288" s="311"/>
    </row>
    <row r="289" spans="1:44" ht="115.5" customHeight="1">
      <c r="A289" s="312"/>
      <c r="B289" s="313"/>
      <c r="C289" s="313"/>
      <c r="D289" s="151" t="s">
        <v>43</v>
      </c>
      <c r="E289" s="217">
        <f t="shared" si="545"/>
        <v>0</v>
      </c>
      <c r="F289" s="217">
        <f t="shared" si="546"/>
        <v>0</v>
      </c>
      <c r="G289" s="127" t="e">
        <f t="shared" si="547"/>
        <v>#DIV/0!</v>
      </c>
      <c r="H289" s="123"/>
      <c r="I289" s="123"/>
      <c r="J289" s="131"/>
      <c r="K289" s="123"/>
      <c r="L289" s="123"/>
      <c r="M289" s="131"/>
      <c r="N289" s="123"/>
      <c r="O289" s="123"/>
      <c r="P289" s="131"/>
      <c r="Q289" s="123"/>
      <c r="R289" s="123"/>
      <c r="S289" s="131"/>
      <c r="T289" s="123"/>
      <c r="U289" s="123"/>
      <c r="V289" s="131"/>
      <c r="W289" s="123"/>
      <c r="X289" s="123"/>
      <c r="Y289" s="131"/>
      <c r="Z289" s="123"/>
      <c r="AA289" s="123"/>
      <c r="AB289" s="131"/>
      <c r="AC289" s="123"/>
      <c r="AD289" s="123"/>
      <c r="AE289" s="131"/>
      <c r="AF289" s="123"/>
      <c r="AG289" s="123"/>
      <c r="AH289" s="131"/>
      <c r="AI289" s="123"/>
      <c r="AJ289" s="123"/>
      <c r="AK289" s="131"/>
      <c r="AL289" s="123"/>
      <c r="AM289" s="123"/>
      <c r="AN289" s="131"/>
      <c r="AO289" s="123"/>
      <c r="AP289" s="123"/>
      <c r="AQ289" s="131"/>
      <c r="AR289" s="311"/>
    </row>
    <row r="290" spans="1:44" s="136" customFormat="1" ht="22.15" customHeight="1">
      <c r="A290" s="312" t="s">
        <v>100</v>
      </c>
      <c r="B290" s="313" t="s">
        <v>373</v>
      </c>
      <c r="C290" s="314" t="s">
        <v>328</v>
      </c>
      <c r="D290" s="132" t="s">
        <v>41</v>
      </c>
      <c r="E290" s="216">
        <f>SUM(E291:E293)</f>
        <v>29115.500000000004</v>
      </c>
      <c r="F290" s="216">
        <f>SUM(F291:F293)</f>
        <v>12411.362650000001</v>
      </c>
      <c r="G290" s="127">
        <f>F290/E290*100</f>
        <v>42.628025106901816</v>
      </c>
      <c r="H290" s="127">
        <f>SUM(H291:H293)</f>
        <v>0</v>
      </c>
      <c r="I290" s="127">
        <f t="shared" ref="I290:AQ290" si="548">SUM(I291:I293)</f>
        <v>0</v>
      </c>
      <c r="J290" s="127">
        <f t="shared" si="548"/>
        <v>0</v>
      </c>
      <c r="K290" s="127">
        <f t="shared" si="548"/>
        <v>0</v>
      </c>
      <c r="L290" s="127">
        <f t="shared" si="548"/>
        <v>0</v>
      </c>
      <c r="M290" s="127">
        <f t="shared" si="548"/>
        <v>0</v>
      </c>
      <c r="N290" s="127">
        <f t="shared" si="548"/>
        <v>8837.6400900000008</v>
      </c>
      <c r="O290" s="127">
        <f t="shared" si="548"/>
        <v>8837.6400900000008</v>
      </c>
      <c r="P290" s="127">
        <f t="shared" si="548"/>
        <v>2</v>
      </c>
      <c r="Q290" s="127">
        <f t="shared" si="548"/>
        <v>3573.7225600000002</v>
      </c>
      <c r="R290" s="127">
        <f t="shared" si="548"/>
        <v>3573.7225600000002</v>
      </c>
      <c r="S290" s="131">
        <f t="shared" si="535"/>
        <v>1</v>
      </c>
      <c r="T290" s="127">
        <f t="shared" si="548"/>
        <v>2646</v>
      </c>
      <c r="U290" s="127">
        <f t="shared" si="548"/>
        <v>0</v>
      </c>
      <c r="V290" s="127">
        <f t="shared" si="548"/>
        <v>0</v>
      </c>
      <c r="W290" s="127">
        <f t="shared" si="548"/>
        <v>2646</v>
      </c>
      <c r="X290" s="127">
        <f t="shared" si="548"/>
        <v>0</v>
      </c>
      <c r="Y290" s="127">
        <f t="shared" si="548"/>
        <v>0</v>
      </c>
      <c r="Z290" s="127">
        <f t="shared" si="548"/>
        <v>2646</v>
      </c>
      <c r="AA290" s="127">
        <f t="shared" si="548"/>
        <v>0</v>
      </c>
      <c r="AB290" s="127">
        <f t="shared" si="548"/>
        <v>0</v>
      </c>
      <c r="AC290" s="127">
        <f t="shared" si="548"/>
        <v>2646</v>
      </c>
      <c r="AD290" s="127">
        <f t="shared" si="548"/>
        <v>0</v>
      </c>
      <c r="AE290" s="127">
        <f t="shared" si="548"/>
        <v>0</v>
      </c>
      <c r="AF290" s="127">
        <f t="shared" si="548"/>
        <v>2646</v>
      </c>
      <c r="AG290" s="127">
        <f t="shared" si="548"/>
        <v>0</v>
      </c>
      <c r="AH290" s="127">
        <f t="shared" si="548"/>
        <v>0</v>
      </c>
      <c r="AI290" s="127">
        <f t="shared" si="548"/>
        <v>2646</v>
      </c>
      <c r="AJ290" s="127">
        <f t="shared" si="548"/>
        <v>0</v>
      </c>
      <c r="AK290" s="127">
        <f t="shared" si="548"/>
        <v>0</v>
      </c>
      <c r="AL290" s="127">
        <f t="shared" si="548"/>
        <v>828.1373500000002</v>
      </c>
      <c r="AM290" s="127">
        <f t="shared" si="548"/>
        <v>0</v>
      </c>
      <c r="AN290" s="127">
        <f t="shared" si="548"/>
        <v>0</v>
      </c>
      <c r="AO290" s="127">
        <f t="shared" si="548"/>
        <v>0</v>
      </c>
      <c r="AP290" s="127">
        <f t="shared" si="548"/>
        <v>0</v>
      </c>
      <c r="AQ290" s="127">
        <f t="shared" si="548"/>
        <v>0</v>
      </c>
      <c r="AR290" s="310"/>
    </row>
    <row r="291" spans="1:44" ht="31.5">
      <c r="A291" s="312"/>
      <c r="B291" s="313"/>
      <c r="C291" s="314"/>
      <c r="D291" s="150" t="s">
        <v>37</v>
      </c>
      <c r="E291" s="217">
        <f t="shared" ref="E291:E293" si="549">H291+K291+N291+Q291+T291+W291+Z291+AC291+AF291+AI291+AL291+AO291</f>
        <v>0</v>
      </c>
      <c r="F291" s="217">
        <f t="shared" ref="F291:F293" si="550">I291+L291+O291+R291+U291+X291+AA291+AD291+AG291+AJ291+AM291+AP291</f>
        <v>0</v>
      </c>
      <c r="G291" s="127" t="e">
        <f t="shared" ref="G291:G293" si="551">F291/E291*100</f>
        <v>#DIV/0!</v>
      </c>
      <c r="H291" s="123"/>
      <c r="I291" s="123"/>
      <c r="J291" s="131"/>
      <c r="K291" s="123"/>
      <c r="L291" s="123"/>
      <c r="M291" s="131"/>
      <c r="N291" s="123"/>
      <c r="O291" s="123"/>
      <c r="P291" s="131"/>
      <c r="Q291" s="123"/>
      <c r="R291" s="123"/>
      <c r="S291" s="131"/>
      <c r="T291" s="123"/>
      <c r="U291" s="123"/>
      <c r="V291" s="131"/>
      <c r="W291" s="123"/>
      <c r="X291" s="123"/>
      <c r="Y291" s="131"/>
      <c r="Z291" s="123"/>
      <c r="AA291" s="123"/>
      <c r="AB291" s="131"/>
      <c r="AC291" s="123"/>
      <c r="AD291" s="123"/>
      <c r="AE291" s="131"/>
      <c r="AF291" s="123"/>
      <c r="AG291" s="123"/>
      <c r="AH291" s="131"/>
      <c r="AI291" s="123"/>
      <c r="AJ291" s="123"/>
      <c r="AK291" s="123"/>
      <c r="AL291" s="123"/>
      <c r="AM291" s="123"/>
      <c r="AN291" s="131"/>
      <c r="AO291" s="123"/>
      <c r="AP291" s="123"/>
      <c r="AQ291" s="131"/>
      <c r="AR291" s="311"/>
    </row>
    <row r="292" spans="1:44" ht="31.15" customHeight="1">
      <c r="A292" s="312"/>
      <c r="B292" s="313"/>
      <c r="C292" s="314"/>
      <c r="D292" s="150" t="s">
        <v>2</v>
      </c>
      <c r="E292" s="217">
        <f t="shared" si="549"/>
        <v>17469.300000000003</v>
      </c>
      <c r="F292" s="217">
        <f t="shared" si="550"/>
        <v>7446.8176000000003</v>
      </c>
      <c r="G292" s="127">
        <f t="shared" si="551"/>
        <v>42.628025164145093</v>
      </c>
      <c r="H292" s="123"/>
      <c r="I292" s="123"/>
      <c r="J292" s="131"/>
      <c r="K292" s="123"/>
      <c r="L292" s="123"/>
      <c r="M292" s="131"/>
      <c r="N292" s="123">
        <f>O292</f>
        <v>5302.5840600000001</v>
      </c>
      <c r="O292" s="123">
        <v>5302.5840600000001</v>
      </c>
      <c r="P292" s="131">
        <f>O292/N292</f>
        <v>1</v>
      </c>
      <c r="Q292" s="123">
        <f>R292</f>
        <v>2144.2335400000002</v>
      </c>
      <c r="R292" s="123">
        <v>2144.2335400000002</v>
      </c>
      <c r="S292" s="131">
        <f t="shared" si="535"/>
        <v>1</v>
      </c>
      <c r="T292" s="123">
        <v>1588</v>
      </c>
      <c r="U292" s="123"/>
      <c r="V292" s="131"/>
      <c r="W292" s="123">
        <v>1588</v>
      </c>
      <c r="X292" s="123"/>
      <c r="Y292" s="131"/>
      <c r="Z292" s="123">
        <v>1588</v>
      </c>
      <c r="AA292" s="123"/>
      <c r="AB292" s="131"/>
      <c r="AC292" s="123">
        <v>1588</v>
      </c>
      <c r="AD292" s="123"/>
      <c r="AE292" s="131"/>
      <c r="AF292" s="123">
        <v>1588</v>
      </c>
      <c r="AG292" s="123"/>
      <c r="AH292" s="131"/>
      <c r="AI292" s="123">
        <v>1588</v>
      </c>
      <c r="AJ292" s="123"/>
      <c r="AK292" s="123"/>
      <c r="AL292" s="123">
        <f>1588-537.28406-556.23354</f>
        <v>494.4824000000001</v>
      </c>
      <c r="AM292" s="123"/>
      <c r="AN292" s="131"/>
      <c r="AO292" s="123"/>
      <c r="AP292" s="123"/>
      <c r="AQ292" s="131"/>
      <c r="AR292" s="311"/>
    </row>
    <row r="293" spans="1:44" ht="208.5" customHeight="1">
      <c r="A293" s="312"/>
      <c r="B293" s="313"/>
      <c r="C293" s="314"/>
      <c r="D293" s="151" t="s">
        <v>43</v>
      </c>
      <c r="E293" s="217">
        <f t="shared" si="549"/>
        <v>11646.2</v>
      </c>
      <c r="F293" s="217">
        <f t="shared" si="550"/>
        <v>4964.5450500000006</v>
      </c>
      <c r="G293" s="127">
        <f t="shared" si="551"/>
        <v>42.628025021036905</v>
      </c>
      <c r="H293" s="123"/>
      <c r="I293" s="123"/>
      <c r="J293" s="131"/>
      <c r="K293" s="123"/>
      <c r="L293" s="123"/>
      <c r="M293" s="131"/>
      <c r="N293" s="123">
        <f>O293</f>
        <v>3535.0560300000002</v>
      </c>
      <c r="O293" s="123">
        <v>3535.0560300000002</v>
      </c>
      <c r="P293" s="131">
        <f>O293/N293</f>
        <v>1</v>
      </c>
      <c r="Q293" s="123">
        <f>R293</f>
        <v>1429.48902</v>
      </c>
      <c r="R293" s="123">
        <v>1429.48902</v>
      </c>
      <c r="S293" s="131">
        <f t="shared" si="535"/>
        <v>1</v>
      </c>
      <c r="T293" s="123">
        <v>1058</v>
      </c>
      <c r="U293" s="123"/>
      <c r="V293" s="131"/>
      <c r="W293" s="123">
        <v>1058</v>
      </c>
      <c r="X293" s="123"/>
      <c r="Y293" s="131"/>
      <c r="Z293" s="123">
        <v>1058</v>
      </c>
      <c r="AA293" s="123"/>
      <c r="AB293" s="131"/>
      <c r="AC293" s="123">
        <v>1058</v>
      </c>
      <c r="AD293" s="123"/>
      <c r="AE293" s="131"/>
      <c r="AF293" s="123">
        <v>1058</v>
      </c>
      <c r="AG293" s="123"/>
      <c r="AH293" s="131"/>
      <c r="AI293" s="123">
        <v>1058</v>
      </c>
      <c r="AJ293" s="123"/>
      <c r="AK293" s="131"/>
      <c r="AL293" s="123">
        <f>1058-352.85603-371.48902</f>
        <v>333.6549500000001</v>
      </c>
      <c r="AM293" s="123"/>
      <c r="AN293" s="131"/>
      <c r="AO293" s="123"/>
      <c r="AP293" s="123"/>
      <c r="AQ293" s="131"/>
      <c r="AR293" s="311"/>
    </row>
    <row r="294" spans="1:44" ht="20.25" customHeight="1">
      <c r="A294" s="325"/>
      <c r="B294" s="326" t="s">
        <v>370</v>
      </c>
      <c r="C294" s="327"/>
      <c r="D294" s="132" t="s">
        <v>41</v>
      </c>
      <c r="E294" s="216">
        <f>SUM(E295:E297)</f>
        <v>75706.900000000009</v>
      </c>
      <c r="F294" s="216">
        <f>SUM(F295:F297)</f>
        <v>30506.202130000001</v>
      </c>
      <c r="G294" s="130" t="e">
        <v>#DIV/0!</v>
      </c>
      <c r="H294" s="127">
        <f>SUM(H295:H297)</f>
        <v>0</v>
      </c>
      <c r="I294" s="127">
        <f t="shared" ref="I294:AQ294" si="552">SUM(I295:I297)</f>
        <v>0</v>
      </c>
      <c r="J294" s="127">
        <f t="shared" si="552"/>
        <v>0</v>
      </c>
      <c r="K294" s="127">
        <f t="shared" si="552"/>
        <v>6085.6988700000002</v>
      </c>
      <c r="L294" s="127">
        <f t="shared" si="552"/>
        <v>6085.6988700000002</v>
      </c>
      <c r="M294" s="127">
        <f t="shared" si="552"/>
        <v>0</v>
      </c>
      <c r="N294" s="127">
        <f t="shared" si="552"/>
        <v>15986.54883</v>
      </c>
      <c r="O294" s="127">
        <f t="shared" si="552"/>
        <v>15986.54883</v>
      </c>
      <c r="P294" s="127">
        <f t="shared" si="552"/>
        <v>3</v>
      </c>
      <c r="Q294" s="127">
        <f t="shared" si="552"/>
        <v>8433.9544299999998</v>
      </c>
      <c r="R294" s="127">
        <f t="shared" si="552"/>
        <v>8433.9544299999998</v>
      </c>
      <c r="S294" s="127">
        <f t="shared" si="552"/>
        <v>2</v>
      </c>
      <c r="T294" s="127">
        <f t="shared" si="552"/>
        <v>6846</v>
      </c>
      <c r="U294" s="127">
        <f t="shared" si="552"/>
        <v>0</v>
      </c>
      <c r="V294" s="127">
        <f t="shared" si="552"/>
        <v>0</v>
      </c>
      <c r="W294" s="127">
        <f t="shared" si="552"/>
        <v>6846</v>
      </c>
      <c r="X294" s="127">
        <f t="shared" si="552"/>
        <v>0</v>
      </c>
      <c r="Y294" s="127">
        <f t="shared" si="552"/>
        <v>0</v>
      </c>
      <c r="Z294" s="127">
        <f t="shared" si="552"/>
        <v>6846</v>
      </c>
      <c r="AA294" s="127">
        <f t="shared" si="552"/>
        <v>0</v>
      </c>
      <c r="AB294" s="127">
        <f t="shared" si="552"/>
        <v>0</v>
      </c>
      <c r="AC294" s="127">
        <f t="shared" si="552"/>
        <v>6846</v>
      </c>
      <c r="AD294" s="127">
        <f t="shared" si="552"/>
        <v>0</v>
      </c>
      <c r="AE294" s="127">
        <f t="shared" si="552"/>
        <v>0</v>
      </c>
      <c r="AF294" s="127">
        <f t="shared" si="552"/>
        <v>6846</v>
      </c>
      <c r="AG294" s="127">
        <f t="shared" si="552"/>
        <v>0</v>
      </c>
      <c r="AH294" s="127">
        <f t="shared" si="552"/>
        <v>0</v>
      </c>
      <c r="AI294" s="127">
        <f t="shared" si="552"/>
        <v>6846</v>
      </c>
      <c r="AJ294" s="127">
        <f t="shared" si="552"/>
        <v>0</v>
      </c>
      <c r="AK294" s="127">
        <f t="shared" si="552"/>
        <v>0</v>
      </c>
      <c r="AL294" s="127">
        <f t="shared" si="552"/>
        <v>4124.69787</v>
      </c>
      <c r="AM294" s="127">
        <f t="shared" si="552"/>
        <v>0</v>
      </c>
      <c r="AN294" s="127">
        <f t="shared" si="552"/>
        <v>0</v>
      </c>
      <c r="AO294" s="127">
        <f t="shared" si="552"/>
        <v>0</v>
      </c>
      <c r="AP294" s="127">
        <f t="shared" si="552"/>
        <v>0</v>
      </c>
      <c r="AQ294" s="127">
        <f t="shared" si="552"/>
        <v>0</v>
      </c>
      <c r="AR294" s="332"/>
    </row>
    <row r="295" spans="1:44" ht="35.25" customHeight="1">
      <c r="A295" s="325"/>
      <c r="B295" s="328"/>
      <c r="C295" s="329"/>
      <c r="D295" s="150" t="s">
        <v>37</v>
      </c>
      <c r="E295" s="217">
        <f t="shared" ref="E295:E297" si="553">H295+K295+N295+Q295+T295+W295+Z295+AC295+AF295+AI295+AL295+AO295</f>
        <v>0</v>
      </c>
      <c r="F295" s="217">
        <f t="shared" ref="F295:F297" si="554">I295+L295+O295+R295+U295+X295+AA295+AD295+AG295+AJ295+AM295+AP295</f>
        <v>0</v>
      </c>
      <c r="G295" s="131" t="e">
        <v>#DIV/0!</v>
      </c>
      <c r="H295" s="123">
        <f>H283</f>
        <v>0</v>
      </c>
      <c r="I295" s="123">
        <f t="shared" ref="I295:AQ295" si="555">I283</f>
        <v>0</v>
      </c>
      <c r="J295" s="123">
        <f t="shared" si="555"/>
        <v>0</v>
      </c>
      <c r="K295" s="123">
        <f t="shared" si="555"/>
        <v>0</v>
      </c>
      <c r="L295" s="123">
        <f t="shared" si="555"/>
        <v>0</v>
      </c>
      <c r="M295" s="123">
        <f t="shared" si="555"/>
        <v>0</v>
      </c>
      <c r="N295" s="123">
        <f t="shared" si="555"/>
        <v>0</v>
      </c>
      <c r="O295" s="123">
        <f t="shared" si="555"/>
        <v>0</v>
      </c>
      <c r="P295" s="123">
        <f t="shared" si="555"/>
        <v>0</v>
      </c>
      <c r="Q295" s="123">
        <f t="shared" si="555"/>
        <v>0</v>
      </c>
      <c r="R295" s="123">
        <f t="shared" si="555"/>
        <v>0</v>
      </c>
      <c r="S295" s="123">
        <f t="shared" si="555"/>
        <v>0</v>
      </c>
      <c r="T295" s="123">
        <f t="shared" si="555"/>
        <v>0</v>
      </c>
      <c r="U295" s="123">
        <f t="shared" si="555"/>
        <v>0</v>
      </c>
      <c r="V295" s="123">
        <f t="shared" si="555"/>
        <v>0</v>
      </c>
      <c r="W295" s="123">
        <f t="shared" si="555"/>
        <v>0</v>
      </c>
      <c r="X295" s="123">
        <f t="shared" si="555"/>
        <v>0</v>
      </c>
      <c r="Y295" s="123">
        <f t="shared" si="555"/>
        <v>0</v>
      </c>
      <c r="Z295" s="123">
        <f t="shared" si="555"/>
        <v>0</v>
      </c>
      <c r="AA295" s="123">
        <f t="shared" si="555"/>
        <v>0</v>
      </c>
      <c r="AB295" s="123">
        <f t="shared" si="555"/>
        <v>0</v>
      </c>
      <c r="AC295" s="123">
        <f t="shared" si="555"/>
        <v>0</v>
      </c>
      <c r="AD295" s="123">
        <f t="shared" si="555"/>
        <v>0</v>
      </c>
      <c r="AE295" s="123">
        <f t="shared" si="555"/>
        <v>0</v>
      </c>
      <c r="AF295" s="123">
        <f t="shared" si="555"/>
        <v>0</v>
      </c>
      <c r="AG295" s="123">
        <f t="shared" si="555"/>
        <v>0</v>
      </c>
      <c r="AH295" s="123">
        <f t="shared" si="555"/>
        <v>0</v>
      </c>
      <c r="AI295" s="123">
        <f t="shared" si="555"/>
        <v>0</v>
      </c>
      <c r="AJ295" s="123">
        <f t="shared" si="555"/>
        <v>0</v>
      </c>
      <c r="AK295" s="123">
        <f t="shared" si="555"/>
        <v>0</v>
      </c>
      <c r="AL295" s="123">
        <f t="shared" si="555"/>
        <v>0</v>
      </c>
      <c r="AM295" s="123">
        <f t="shared" si="555"/>
        <v>0</v>
      </c>
      <c r="AN295" s="123">
        <f t="shared" si="555"/>
        <v>0</v>
      </c>
      <c r="AO295" s="123">
        <f t="shared" si="555"/>
        <v>0</v>
      </c>
      <c r="AP295" s="123">
        <f t="shared" si="555"/>
        <v>0</v>
      </c>
      <c r="AQ295" s="123">
        <f t="shared" si="555"/>
        <v>0</v>
      </c>
      <c r="AR295" s="333"/>
    </row>
    <row r="296" spans="1:44" ht="33" customHeight="1">
      <c r="A296" s="325"/>
      <c r="B296" s="328"/>
      <c r="C296" s="329"/>
      <c r="D296" s="150" t="s">
        <v>2</v>
      </c>
      <c r="E296" s="217">
        <f t="shared" si="553"/>
        <v>64060.700000000004</v>
      </c>
      <c r="F296" s="217">
        <f t="shared" si="554"/>
        <v>25541.657080000001</v>
      </c>
      <c r="G296" s="131" t="e">
        <v>#DIV/0!</v>
      </c>
      <c r="H296" s="123">
        <f t="shared" ref="H296:AQ296" si="556">H284</f>
        <v>0</v>
      </c>
      <c r="I296" s="123">
        <f t="shared" si="556"/>
        <v>0</v>
      </c>
      <c r="J296" s="123">
        <f t="shared" si="556"/>
        <v>0</v>
      </c>
      <c r="K296" s="123">
        <f t="shared" si="556"/>
        <v>6085.6988700000002</v>
      </c>
      <c r="L296" s="123">
        <f t="shared" si="556"/>
        <v>6085.6988700000002</v>
      </c>
      <c r="M296" s="123">
        <f t="shared" si="556"/>
        <v>0</v>
      </c>
      <c r="N296" s="123">
        <f t="shared" si="556"/>
        <v>12451.4928</v>
      </c>
      <c r="O296" s="123">
        <f t="shared" si="556"/>
        <v>12451.4928</v>
      </c>
      <c r="P296" s="123">
        <f t="shared" si="556"/>
        <v>2</v>
      </c>
      <c r="Q296" s="123">
        <f t="shared" si="556"/>
        <v>7004.4654099999998</v>
      </c>
      <c r="R296" s="123">
        <f t="shared" si="556"/>
        <v>7004.4654099999998</v>
      </c>
      <c r="S296" s="123">
        <f t="shared" si="556"/>
        <v>1</v>
      </c>
      <c r="T296" s="123">
        <f t="shared" si="556"/>
        <v>5788</v>
      </c>
      <c r="U296" s="123">
        <f t="shared" si="556"/>
        <v>0</v>
      </c>
      <c r="V296" s="123">
        <f t="shared" si="556"/>
        <v>0</v>
      </c>
      <c r="W296" s="123">
        <f t="shared" si="556"/>
        <v>5788</v>
      </c>
      <c r="X296" s="123">
        <f t="shared" si="556"/>
        <v>0</v>
      </c>
      <c r="Y296" s="123">
        <f t="shared" si="556"/>
        <v>0</v>
      </c>
      <c r="Z296" s="123">
        <f t="shared" si="556"/>
        <v>5788</v>
      </c>
      <c r="AA296" s="123">
        <f t="shared" si="556"/>
        <v>0</v>
      </c>
      <c r="AB296" s="123">
        <f t="shared" si="556"/>
        <v>0</v>
      </c>
      <c r="AC296" s="123">
        <f t="shared" si="556"/>
        <v>5788</v>
      </c>
      <c r="AD296" s="123">
        <f t="shared" si="556"/>
        <v>0</v>
      </c>
      <c r="AE296" s="123">
        <f t="shared" si="556"/>
        <v>0</v>
      </c>
      <c r="AF296" s="123">
        <f t="shared" si="556"/>
        <v>5788</v>
      </c>
      <c r="AG296" s="123">
        <f t="shared" si="556"/>
        <v>0</v>
      </c>
      <c r="AH296" s="123">
        <f t="shared" si="556"/>
        <v>0</v>
      </c>
      <c r="AI296" s="123">
        <f t="shared" si="556"/>
        <v>5788</v>
      </c>
      <c r="AJ296" s="123">
        <f t="shared" si="556"/>
        <v>0</v>
      </c>
      <c r="AK296" s="123">
        <f t="shared" si="556"/>
        <v>0</v>
      </c>
      <c r="AL296" s="123">
        <f t="shared" si="556"/>
        <v>3791.0429199999999</v>
      </c>
      <c r="AM296" s="123">
        <f t="shared" si="556"/>
        <v>0</v>
      </c>
      <c r="AN296" s="123">
        <f t="shared" si="556"/>
        <v>0</v>
      </c>
      <c r="AO296" s="123">
        <f t="shared" si="556"/>
        <v>0</v>
      </c>
      <c r="AP296" s="123">
        <f t="shared" si="556"/>
        <v>0</v>
      </c>
      <c r="AQ296" s="123">
        <f t="shared" si="556"/>
        <v>0</v>
      </c>
      <c r="AR296" s="333"/>
    </row>
    <row r="297" spans="1:44" ht="19.7" customHeight="1">
      <c r="A297" s="325"/>
      <c r="B297" s="330"/>
      <c r="C297" s="331"/>
      <c r="D297" s="151" t="s">
        <v>43</v>
      </c>
      <c r="E297" s="217">
        <f t="shared" si="553"/>
        <v>11646.2</v>
      </c>
      <c r="F297" s="217">
        <f t="shared" si="554"/>
        <v>4964.5450500000006</v>
      </c>
      <c r="G297" s="131" t="e">
        <v>#DIV/0!</v>
      </c>
      <c r="H297" s="123">
        <f t="shared" ref="H297:AQ297" si="557">H285</f>
        <v>0</v>
      </c>
      <c r="I297" s="123">
        <f t="shared" si="557"/>
        <v>0</v>
      </c>
      <c r="J297" s="123">
        <f t="shared" si="557"/>
        <v>0</v>
      </c>
      <c r="K297" s="123">
        <f t="shared" si="557"/>
        <v>0</v>
      </c>
      <c r="L297" s="123">
        <f t="shared" si="557"/>
        <v>0</v>
      </c>
      <c r="M297" s="123">
        <f t="shared" si="557"/>
        <v>0</v>
      </c>
      <c r="N297" s="123">
        <f t="shared" si="557"/>
        <v>3535.0560300000002</v>
      </c>
      <c r="O297" s="123">
        <f t="shared" si="557"/>
        <v>3535.0560300000002</v>
      </c>
      <c r="P297" s="123">
        <f t="shared" si="557"/>
        <v>1</v>
      </c>
      <c r="Q297" s="123">
        <f t="shared" si="557"/>
        <v>1429.48902</v>
      </c>
      <c r="R297" s="123">
        <f t="shared" si="557"/>
        <v>1429.48902</v>
      </c>
      <c r="S297" s="123">
        <f t="shared" si="557"/>
        <v>1</v>
      </c>
      <c r="T297" s="123">
        <f t="shared" si="557"/>
        <v>1058</v>
      </c>
      <c r="U297" s="123">
        <f t="shared" si="557"/>
        <v>0</v>
      </c>
      <c r="V297" s="123">
        <f t="shared" si="557"/>
        <v>0</v>
      </c>
      <c r="W297" s="123">
        <f t="shared" si="557"/>
        <v>1058</v>
      </c>
      <c r="X297" s="123">
        <f t="shared" si="557"/>
        <v>0</v>
      </c>
      <c r="Y297" s="123">
        <f t="shared" si="557"/>
        <v>0</v>
      </c>
      <c r="Z297" s="123">
        <f t="shared" si="557"/>
        <v>1058</v>
      </c>
      <c r="AA297" s="123">
        <f t="shared" si="557"/>
        <v>0</v>
      </c>
      <c r="AB297" s="123">
        <f t="shared" si="557"/>
        <v>0</v>
      </c>
      <c r="AC297" s="123">
        <f t="shared" si="557"/>
        <v>1058</v>
      </c>
      <c r="AD297" s="123">
        <f t="shared" si="557"/>
        <v>0</v>
      </c>
      <c r="AE297" s="123">
        <f t="shared" si="557"/>
        <v>0</v>
      </c>
      <c r="AF297" s="123">
        <f t="shared" si="557"/>
        <v>1058</v>
      </c>
      <c r="AG297" s="123">
        <f t="shared" si="557"/>
        <v>0</v>
      </c>
      <c r="AH297" s="123">
        <f t="shared" si="557"/>
        <v>0</v>
      </c>
      <c r="AI297" s="123">
        <f t="shared" si="557"/>
        <v>1058</v>
      </c>
      <c r="AJ297" s="123">
        <f t="shared" si="557"/>
        <v>0</v>
      </c>
      <c r="AK297" s="123">
        <f t="shared" si="557"/>
        <v>0</v>
      </c>
      <c r="AL297" s="123">
        <f t="shared" si="557"/>
        <v>333.6549500000001</v>
      </c>
      <c r="AM297" s="123">
        <f t="shared" si="557"/>
        <v>0</v>
      </c>
      <c r="AN297" s="123">
        <f t="shared" si="557"/>
        <v>0</v>
      </c>
      <c r="AO297" s="123">
        <f t="shared" si="557"/>
        <v>0</v>
      </c>
      <c r="AP297" s="123">
        <f t="shared" si="557"/>
        <v>0</v>
      </c>
      <c r="AQ297" s="123">
        <f t="shared" si="557"/>
        <v>0</v>
      </c>
      <c r="AR297" s="333"/>
    </row>
    <row r="298" spans="1:44" ht="19.7" customHeight="1">
      <c r="A298" s="334" t="s">
        <v>374</v>
      </c>
      <c r="B298" s="335"/>
      <c r="C298" s="335"/>
      <c r="D298" s="335"/>
      <c r="E298" s="335"/>
      <c r="F298" s="335"/>
      <c r="G298" s="335"/>
      <c r="H298" s="335"/>
      <c r="I298" s="335"/>
      <c r="J298" s="335"/>
      <c r="K298" s="335"/>
      <c r="L298" s="335"/>
      <c r="M298" s="335"/>
      <c r="N298" s="335"/>
      <c r="O298" s="335"/>
      <c r="P298" s="335"/>
      <c r="Q298" s="335"/>
      <c r="R298" s="335"/>
      <c r="S298" s="335"/>
      <c r="T298" s="335"/>
      <c r="U298" s="335"/>
      <c r="V298" s="335"/>
      <c r="W298" s="335"/>
      <c r="X298" s="335"/>
      <c r="Y298" s="335"/>
      <c r="Z298" s="335"/>
      <c r="AA298" s="335"/>
      <c r="AB298" s="335"/>
      <c r="AC298" s="335"/>
      <c r="AD298" s="335"/>
      <c r="AE298" s="335"/>
      <c r="AF298" s="335"/>
      <c r="AG298" s="335"/>
      <c r="AH298" s="335"/>
      <c r="AI298" s="335"/>
      <c r="AJ298" s="335"/>
      <c r="AK298" s="335"/>
      <c r="AL298" s="335"/>
      <c r="AM298" s="335"/>
      <c r="AN298" s="335"/>
      <c r="AO298" s="335"/>
      <c r="AP298" s="335"/>
      <c r="AQ298" s="335"/>
      <c r="AR298" s="336"/>
    </row>
    <row r="299" spans="1:44" ht="18.75" customHeight="1">
      <c r="A299" s="312" t="s">
        <v>375</v>
      </c>
      <c r="B299" s="313" t="s">
        <v>380</v>
      </c>
      <c r="C299" s="314" t="s">
        <v>328</v>
      </c>
      <c r="D299" s="132" t="s">
        <v>41</v>
      </c>
      <c r="E299" s="216">
        <f>SUM(E300:E302)</f>
        <v>0</v>
      </c>
      <c r="F299" s="216">
        <f>SUM(F300:F302)</f>
        <v>0</v>
      </c>
      <c r="G299" s="127" t="e">
        <f>F299/E299*100</f>
        <v>#DIV/0!</v>
      </c>
      <c r="H299" s="127">
        <f t="shared" ref="H299" si="558">SUM(H300:H302)</f>
        <v>0</v>
      </c>
      <c r="I299" s="127">
        <f t="shared" ref="I299:AQ299" si="559">SUM(I300:I302)</f>
        <v>0</v>
      </c>
      <c r="J299" s="127">
        <f t="shared" si="559"/>
        <v>0</v>
      </c>
      <c r="K299" s="127">
        <f t="shared" si="559"/>
        <v>0</v>
      </c>
      <c r="L299" s="127">
        <f t="shared" si="559"/>
        <v>0</v>
      </c>
      <c r="M299" s="127">
        <f t="shared" si="559"/>
        <v>0</v>
      </c>
      <c r="N299" s="127">
        <f t="shared" si="559"/>
        <v>0</v>
      </c>
      <c r="O299" s="127">
        <f t="shared" si="559"/>
        <v>0</v>
      </c>
      <c r="P299" s="127">
        <f t="shared" si="559"/>
        <v>0</v>
      </c>
      <c r="Q299" s="127">
        <f t="shared" si="559"/>
        <v>0</v>
      </c>
      <c r="R299" s="127">
        <f t="shared" si="559"/>
        <v>0</v>
      </c>
      <c r="S299" s="127">
        <f t="shared" si="559"/>
        <v>0</v>
      </c>
      <c r="T299" s="127">
        <f t="shared" si="559"/>
        <v>0</v>
      </c>
      <c r="U299" s="127">
        <f t="shared" si="559"/>
        <v>0</v>
      </c>
      <c r="V299" s="127">
        <f t="shared" si="559"/>
        <v>0</v>
      </c>
      <c r="W299" s="127">
        <f t="shared" si="559"/>
        <v>0</v>
      </c>
      <c r="X299" s="127">
        <f t="shared" si="559"/>
        <v>0</v>
      </c>
      <c r="Y299" s="127">
        <f t="shared" si="559"/>
        <v>0</v>
      </c>
      <c r="Z299" s="127">
        <f t="shared" si="559"/>
        <v>0</v>
      </c>
      <c r="AA299" s="127">
        <f t="shared" si="559"/>
        <v>0</v>
      </c>
      <c r="AB299" s="127">
        <f t="shared" si="559"/>
        <v>0</v>
      </c>
      <c r="AC299" s="127">
        <f t="shared" si="559"/>
        <v>0</v>
      </c>
      <c r="AD299" s="127">
        <f t="shared" si="559"/>
        <v>0</v>
      </c>
      <c r="AE299" s="127">
        <f t="shared" si="559"/>
        <v>0</v>
      </c>
      <c r="AF299" s="127">
        <f t="shared" si="559"/>
        <v>0</v>
      </c>
      <c r="AG299" s="127">
        <f t="shared" si="559"/>
        <v>0</v>
      </c>
      <c r="AH299" s="127">
        <f t="shared" si="559"/>
        <v>0</v>
      </c>
      <c r="AI299" s="127">
        <f t="shared" si="559"/>
        <v>0</v>
      </c>
      <c r="AJ299" s="127">
        <f t="shared" si="559"/>
        <v>0</v>
      </c>
      <c r="AK299" s="127">
        <f t="shared" si="559"/>
        <v>0</v>
      </c>
      <c r="AL299" s="127">
        <f t="shared" si="559"/>
        <v>0</v>
      </c>
      <c r="AM299" s="127">
        <f t="shared" si="559"/>
        <v>0</v>
      </c>
      <c r="AN299" s="127">
        <f t="shared" si="559"/>
        <v>0</v>
      </c>
      <c r="AO299" s="127">
        <f t="shared" si="559"/>
        <v>0</v>
      </c>
      <c r="AP299" s="127">
        <f t="shared" si="559"/>
        <v>0</v>
      </c>
      <c r="AQ299" s="127">
        <f t="shared" si="559"/>
        <v>0</v>
      </c>
      <c r="AR299" s="310"/>
    </row>
    <row r="300" spans="1:44" ht="31.5">
      <c r="A300" s="312"/>
      <c r="B300" s="313"/>
      <c r="C300" s="314"/>
      <c r="D300" s="150" t="s">
        <v>37</v>
      </c>
      <c r="E300" s="217">
        <f t="shared" ref="E300:E302" si="560">H300+K300+N300+Q300+T300+W300+Z300+AC300+AF300+AI300+AL300+AO300</f>
        <v>0</v>
      </c>
      <c r="F300" s="217">
        <f t="shared" ref="F300:F302" si="561">I300+L300+O300+R300+U300+X300+AA300+AD300+AG300+AJ300+AM300+AP300</f>
        <v>0</v>
      </c>
      <c r="G300" s="127" t="e">
        <f t="shared" ref="G300:G302" si="562">F300/E300*100</f>
        <v>#DIV/0!</v>
      </c>
      <c r="H300" s="123">
        <f t="shared" ref="H300:AQ300" si="563">H304+H308</f>
        <v>0</v>
      </c>
      <c r="I300" s="123">
        <f t="shared" si="563"/>
        <v>0</v>
      </c>
      <c r="J300" s="123">
        <f t="shared" si="563"/>
        <v>0</v>
      </c>
      <c r="K300" s="123">
        <f t="shared" si="563"/>
        <v>0</v>
      </c>
      <c r="L300" s="123">
        <f t="shared" si="563"/>
        <v>0</v>
      </c>
      <c r="M300" s="123">
        <f t="shared" si="563"/>
        <v>0</v>
      </c>
      <c r="N300" s="123">
        <f t="shared" si="563"/>
        <v>0</v>
      </c>
      <c r="O300" s="123">
        <f t="shared" si="563"/>
        <v>0</v>
      </c>
      <c r="P300" s="123">
        <f t="shared" si="563"/>
        <v>0</v>
      </c>
      <c r="Q300" s="123">
        <f t="shared" si="563"/>
        <v>0</v>
      </c>
      <c r="R300" s="123">
        <f t="shared" si="563"/>
        <v>0</v>
      </c>
      <c r="S300" s="123">
        <f t="shared" si="563"/>
        <v>0</v>
      </c>
      <c r="T300" s="123">
        <f t="shared" si="563"/>
        <v>0</v>
      </c>
      <c r="U300" s="123">
        <f t="shared" si="563"/>
        <v>0</v>
      </c>
      <c r="V300" s="123">
        <f t="shared" si="563"/>
        <v>0</v>
      </c>
      <c r="W300" s="123">
        <f t="shared" si="563"/>
        <v>0</v>
      </c>
      <c r="X300" s="123">
        <f t="shared" si="563"/>
        <v>0</v>
      </c>
      <c r="Y300" s="123">
        <f t="shared" si="563"/>
        <v>0</v>
      </c>
      <c r="Z300" s="123">
        <f t="shared" si="563"/>
        <v>0</v>
      </c>
      <c r="AA300" s="123">
        <f t="shared" si="563"/>
        <v>0</v>
      </c>
      <c r="AB300" s="123">
        <f t="shared" si="563"/>
        <v>0</v>
      </c>
      <c r="AC300" s="123">
        <f t="shared" si="563"/>
        <v>0</v>
      </c>
      <c r="AD300" s="123">
        <f t="shared" si="563"/>
        <v>0</v>
      </c>
      <c r="AE300" s="123">
        <f t="shared" si="563"/>
        <v>0</v>
      </c>
      <c r="AF300" s="123">
        <f t="shared" si="563"/>
        <v>0</v>
      </c>
      <c r="AG300" s="123">
        <f t="shared" si="563"/>
        <v>0</v>
      </c>
      <c r="AH300" s="123">
        <f t="shared" si="563"/>
        <v>0</v>
      </c>
      <c r="AI300" s="123">
        <f t="shared" si="563"/>
        <v>0</v>
      </c>
      <c r="AJ300" s="123">
        <f t="shared" si="563"/>
        <v>0</v>
      </c>
      <c r="AK300" s="123">
        <f t="shared" si="563"/>
        <v>0</v>
      </c>
      <c r="AL300" s="123">
        <f t="shared" si="563"/>
        <v>0</v>
      </c>
      <c r="AM300" s="123">
        <f t="shared" si="563"/>
        <v>0</v>
      </c>
      <c r="AN300" s="123">
        <f t="shared" si="563"/>
        <v>0</v>
      </c>
      <c r="AO300" s="123">
        <f t="shared" si="563"/>
        <v>0</v>
      </c>
      <c r="AP300" s="123">
        <f t="shared" si="563"/>
        <v>0</v>
      </c>
      <c r="AQ300" s="123">
        <f t="shared" si="563"/>
        <v>0</v>
      </c>
      <c r="AR300" s="311"/>
    </row>
    <row r="301" spans="1:44" ht="46.5" customHeight="1">
      <c r="A301" s="312"/>
      <c r="B301" s="313"/>
      <c r="C301" s="314"/>
      <c r="D301" s="150" t="s">
        <v>2</v>
      </c>
      <c r="E301" s="217">
        <f t="shared" si="560"/>
        <v>0</v>
      </c>
      <c r="F301" s="217">
        <f t="shared" si="561"/>
        <v>0</v>
      </c>
      <c r="G301" s="127" t="e">
        <f t="shared" si="562"/>
        <v>#DIV/0!</v>
      </c>
      <c r="H301" s="123">
        <f t="shared" ref="H301:AQ301" si="564">H305+H309</f>
        <v>0</v>
      </c>
      <c r="I301" s="123">
        <f t="shared" si="564"/>
        <v>0</v>
      </c>
      <c r="J301" s="123">
        <f t="shared" si="564"/>
        <v>0</v>
      </c>
      <c r="K301" s="123">
        <f t="shared" si="564"/>
        <v>0</v>
      </c>
      <c r="L301" s="123">
        <f t="shared" si="564"/>
        <v>0</v>
      </c>
      <c r="M301" s="123">
        <f t="shared" si="564"/>
        <v>0</v>
      </c>
      <c r="N301" s="123">
        <f t="shared" si="564"/>
        <v>0</v>
      </c>
      <c r="O301" s="123">
        <f t="shared" si="564"/>
        <v>0</v>
      </c>
      <c r="P301" s="123">
        <f t="shared" si="564"/>
        <v>0</v>
      </c>
      <c r="Q301" s="123">
        <f t="shared" si="564"/>
        <v>0</v>
      </c>
      <c r="R301" s="123">
        <f t="shared" si="564"/>
        <v>0</v>
      </c>
      <c r="S301" s="123">
        <f t="shared" si="564"/>
        <v>0</v>
      </c>
      <c r="T301" s="123">
        <f t="shared" si="564"/>
        <v>0</v>
      </c>
      <c r="U301" s="123">
        <f t="shared" si="564"/>
        <v>0</v>
      </c>
      <c r="V301" s="123">
        <f t="shared" si="564"/>
        <v>0</v>
      </c>
      <c r="W301" s="123">
        <f t="shared" si="564"/>
        <v>0</v>
      </c>
      <c r="X301" s="123">
        <f t="shared" si="564"/>
        <v>0</v>
      </c>
      <c r="Y301" s="123">
        <f t="shared" si="564"/>
        <v>0</v>
      </c>
      <c r="Z301" s="123">
        <f t="shared" si="564"/>
        <v>0</v>
      </c>
      <c r="AA301" s="123">
        <f t="shared" si="564"/>
        <v>0</v>
      </c>
      <c r="AB301" s="123">
        <f t="shared" si="564"/>
        <v>0</v>
      </c>
      <c r="AC301" s="123">
        <f t="shared" si="564"/>
        <v>0</v>
      </c>
      <c r="AD301" s="123">
        <f t="shared" si="564"/>
        <v>0</v>
      </c>
      <c r="AE301" s="123">
        <f t="shared" si="564"/>
        <v>0</v>
      </c>
      <c r="AF301" s="123">
        <f t="shared" si="564"/>
        <v>0</v>
      </c>
      <c r="AG301" s="123">
        <f t="shared" si="564"/>
        <v>0</v>
      </c>
      <c r="AH301" s="123">
        <f t="shared" si="564"/>
        <v>0</v>
      </c>
      <c r="AI301" s="123">
        <f t="shared" si="564"/>
        <v>0</v>
      </c>
      <c r="AJ301" s="123">
        <f t="shared" si="564"/>
        <v>0</v>
      </c>
      <c r="AK301" s="123">
        <f t="shared" si="564"/>
        <v>0</v>
      </c>
      <c r="AL301" s="123">
        <f t="shared" si="564"/>
        <v>0</v>
      </c>
      <c r="AM301" s="123">
        <f t="shared" si="564"/>
        <v>0</v>
      </c>
      <c r="AN301" s="123">
        <f t="shared" si="564"/>
        <v>0</v>
      </c>
      <c r="AO301" s="123">
        <f t="shared" si="564"/>
        <v>0</v>
      </c>
      <c r="AP301" s="123">
        <f t="shared" si="564"/>
        <v>0</v>
      </c>
      <c r="AQ301" s="123">
        <f t="shared" si="564"/>
        <v>0</v>
      </c>
      <c r="AR301" s="311"/>
    </row>
    <row r="302" spans="1:44" ht="27.2" customHeight="1">
      <c r="A302" s="312"/>
      <c r="B302" s="313"/>
      <c r="C302" s="314"/>
      <c r="D302" s="151" t="s">
        <v>43</v>
      </c>
      <c r="E302" s="217">
        <f t="shared" si="560"/>
        <v>0</v>
      </c>
      <c r="F302" s="217">
        <f t="shared" si="561"/>
        <v>0</v>
      </c>
      <c r="G302" s="127" t="e">
        <f t="shared" si="562"/>
        <v>#DIV/0!</v>
      </c>
      <c r="H302" s="123">
        <f t="shared" ref="H302:AQ302" si="565">H306+H310</f>
        <v>0</v>
      </c>
      <c r="I302" s="123">
        <f t="shared" si="565"/>
        <v>0</v>
      </c>
      <c r="J302" s="123">
        <f t="shared" si="565"/>
        <v>0</v>
      </c>
      <c r="K302" s="123">
        <f t="shared" si="565"/>
        <v>0</v>
      </c>
      <c r="L302" s="123">
        <f t="shared" si="565"/>
        <v>0</v>
      </c>
      <c r="M302" s="123">
        <f t="shared" si="565"/>
        <v>0</v>
      </c>
      <c r="N302" s="123">
        <f t="shared" si="565"/>
        <v>0</v>
      </c>
      <c r="O302" s="123">
        <f t="shared" si="565"/>
        <v>0</v>
      </c>
      <c r="P302" s="123">
        <f t="shared" si="565"/>
        <v>0</v>
      </c>
      <c r="Q302" s="123">
        <f t="shared" si="565"/>
        <v>0</v>
      </c>
      <c r="R302" s="123">
        <f t="shared" si="565"/>
        <v>0</v>
      </c>
      <c r="S302" s="123">
        <f t="shared" si="565"/>
        <v>0</v>
      </c>
      <c r="T302" s="123">
        <f t="shared" si="565"/>
        <v>0</v>
      </c>
      <c r="U302" s="123">
        <f t="shared" si="565"/>
        <v>0</v>
      </c>
      <c r="V302" s="123">
        <f t="shared" si="565"/>
        <v>0</v>
      </c>
      <c r="W302" s="123">
        <f t="shared" si="565"/>
        <v>0</v>
      </c>
      <c r="X302" s="123">
        <f t="shared" si="565"/>
        <v>0</v>
      </c>
      <c r="Y302" s="123">
        <f t="shared" si="565"/>
        <v>0</v>
      </c>
      <c r="Z302" s="123">
        <f t="shared" si="565"/>
        <v>0</v>
      </c>
      <c r="AA302" s="123">
        <f t="shared" si="565"/>
        <v>0</v>
      </c>
      <c r="AB302" s="123">
        <f t="shared" si="565"/>
        <v>0</v>
      </c>
      <c r="AC302" s="123">
        <f t="shared" si="565"/>
        <v>0</v>
      </c>
      <c r="AD302" s="123">
        <f t="shared" si="565"/>
        <v>0</v>
      </c>
      <c r="AE302" s="123">
        <f t="shared" si="565"/>
        <v>0</v>
      </c>
      <c r="AF302" s="123">
        <f t="shared" si="565"/>
        <v>0</v>
      </c>
      <c r="AG302" s="123">
        <f t="shared" si="565"/>
        <v>0</v>
      </c>
      <c r="AH302" s="123">
        <f t="shared" si="565"/>
        <v>0</v>
      </c>
      <c r="AI302" s="123">
        <f t="shared" si="565"/>
        <v>0</v>
      </c>
      <c r="AJ302" s="123">
        <f t="shared" si="565"/>
        <v>0</v>
      </c>
      <c r="AK302" s="123">
        <f t="shared" si="565"/>
        <v>0</v>
      </c>
      <c r="AL302" s="123">
        <f t="shared" si="565"/>
        <v>0</v>
      </c>
      <c r="AM302" s="123">
        <f t="shared" si="565"/>
        <v>0</v>
      </c>
      <c r="AN302" s="123">
        <f t="shared" si="565"/>
        <v>0</v>
      </c>
      <c r="AO302" s="123">
        <f t="shared" si="565"/>
        <v>0</v>
      </c>
      <c r="AP302" s="123">
        <f t="shared" si="565"/>
        <v>0</v>
      </c>
      <c r="AQ302" s="123">
        <f t="shared" si="565"/>
        <v>0</v>
      </c>
      <c r="AR302" s="311"/>
    </row>
    <row r="303" spans="1:44" ht="18.75" customHeight="1">
      <c r="A303" s="312" t="s">
        <v>379</v>
      </c>
      <c r="B303" s="313" t="s">
        <v>381</v>
      </c>
      <c r="C303" s="314" t="s">
        <v>328</v>
      </c>
      <c r="D303" s="132" t="s">
        <v>41</v>
      </c>
      <c r="E303" s="216">
        <f>SUM(E304:E306)</f>
        <v>0</v>
      </c>
      <c r="F303" s="216">
        <f>SUM(F304:F306)</f>
        <v>0</v>
      </c>
      <c r="G303" s="127" t="e">
        <f>F303/E303*100</f>
        <v>#DIV/0!</v>
      </c>
      <c r="H303" s="127">
        <f>SUM(H304:H306)</f>
        <v>0</v>
      </c>
      <c r="I303" s="127">
        <f t="shared" ref="I303:AQ303" si="566">SUM(I304:I306)</f>
        <v>0</v>
      </c>
      <c r="J303" s="127">
        <f t="shared" si="566"/>
        <v>0</v>
      </c>
      <c r="K303" s="127">
        <f t="shared" si="566"/>
        <v>0</v>
      </c>
      <c r="L303" s="127">
        <f t="shared" si="566"/>
        <v>0</v>
      </c>
      <c r="M303" s="127">
        <f t="shared" si="566"/>
        <v>0</v>
      </c>
      <c r="N303" s="127">
        <f t="shared" si="566"/>
        <v>0</v>
      </c>
      <c r="O303" s="127">
        <f t="shared" si="566"/>
        <v>0</v>
      </c>
      <c r="P303" s="127">
        <f t="shared" si="566"/>
        <v>0</v>
      </c>
      <c r="Q303" s="127">
        <f t="shared" si="566"/>
        <v>0</v>
      </c>
      <c r="R303" s="127">
        <f t="shared" si="566"/>
        <v>0</v>
      </c>
      <c r="S303" s="127">
        <f t="shared" si="566"/>
        <v>0</v>
      </c>
      <c r="T303" s="127">
        <f t="shared" si="566"/>
        <v>0</v>
      </c>
      <c r="U303" s="127">
        <f t="shared" si="566"/>
        <v>0</v>
      </c>
      <c r="V303" s="127">
        <f t="shared" si="566"/>
        <v>0</v>
      </c>
      <c r="W303" s="127">
        <f t="shared" si="566"/>
        <v>0</v>
      </c>
      <c r="X303" s="127">
        <f t="shared" si="566"/>
        <v>0</v>
      </c>
      <c r="Y303" s="127">
        <f t="shared" si="566"/>
        <v>0</v>
      </c>
      <c r="Z303" s="127">
        <f t="shared" si="566"/>
        <v>0</v>
      </c>
      <c r="AA303" s="127">
        <f t="shared" si="566"/>
        <v>0</v>
      </c>
      <c r="AB303" s="127">
        <f t="shared" si="566"/>
        <v>0</v>
      </c>
      <c r="AC303" s="127">
        <f t="shared" si="566"/>
        <v>0</v>
      </c>
      <c r="AD303" s="127">
        <f t="shared" si="566"/>
        <v>0</v>
      </c>
      <c r="AE303" s="127">
        <f t="shared" si="566"/>
        <v>0</v>
      </c>
      <c r="AF303" s="127">
        <f t="shared" si="566"/>
        <v>0</v>
      </c>
      <c r="AG303" s="127">
        <f t="shared" si="566"/>
        <v>0</v>
      </c>
      <c r="AH303" s="127">
        <f t="shared" si="566"/>
        <v>0</v>
      </c>
      <c r="AI303" s="127">
        <f t="shared" si="566"/>
        <v>0</v>
      </c>
      <c r="AJ303" s="127">
        <f t="shared" si="566"/>
        <v>0</v>
      </c>
      <c r="AK303" s="127">
        <f t="shared" si="566"/>
        <v>0</v>
      </c>
      <c r="AL303" s="127">
        <f t="shared" si="566"/>
        <v>0</v>
      </c>
      <c r="AM303" s="127">
        <f t="shared" si="566"/>
        <v>0</v>
      </c>
      <c r="AN303" s="127">
        <f t="shared" si="566"/>
        <v>0</v>
      </c>
      <c r="AO303" s="127">
        <f t="shared" si="566"/>
        <v>0</v>
      </c>
      <c r="AP303" s="127">
        <f t="shared" si="566"/>
        <v>0</v>
      </c>
      <c r="AQ303" s="127">
        <f t="shared" si="566"/>
        <v>0</v>
      </c>
      <c r="AR303" s="310"/>
    </row>
    <row r="304" spans="1:44" ht="31.5">
      <c r="A304" s="312"/>
      <c r="B304" s="313"/>
      <c r="C304" s="314"/>
      <c r="D304" s="150" t="s">
        <v>37</v>
      </c>
      <c r="E304" s="217">
        <f t="shared" ref="E304:E306" si="567">H304+K304+N304+Q304+T304+W304+Z304+AC304+AF304+AI304+AL304+AO304</f>
        <v>0</v>
      </c>
      <c r="F304" s="217">
        <f t="shared" ref="F304:F306" si="568">I304+L304+O304+R304+U304+X304+AA304+AD304+AG304+AJ304+AM304+AP304</f>
        <v>0</v>
      </c>
      <c r="G304" s="127" t="e">
        <f t="shared" ref="G304:G306" si="569">F304/E304*100</f>
        <v>#DIV/0!</v>
      </c>
      <c r="H304" s="123"/>
      <c r="I304" s="123"/>
      <c r="J304" s="131"/>
      <c r="K304" s="123"/>
      <c r="L304" s="123"/>
      <c r="M304" s="131"/>
      <c r="N304" s="123"/>
      <c r="O304" s="123"/>
      <c r="P304" s="131"/>
      <c r="Q304" s="123"/>
      <c r="R304" s="123"/>
      <c r="S304" s="131"/>
      <c r="T304" s="123"/>
      <c r="U304" s="123"/>
      <c r="V304" s="131"/>
      <c r="W304" s="123"/>
      <c r="X304" s="123"/>
      <c r="Y304" s="131"/>
      <c r="Z304" s="123"/>
      <c r="AA304" s="123"/>
      <c r="AB304" s="131"/>
      <c r="AC304" s="123"/>
      <c r="AD304" s="123"/>
      <c r="AE304" s="131"/>
      <c r="AF304" s="123"/>
      <c r="AG304" s="123"/>
      <c r="AH304" s="131"/>
      <c r="AI304" s="123"/>
      <c r="AJ304" s="123"/>
      <c r="AK304" s="123"/>
      <c r="AL304" s="123"/>
      <c r="AM304" s="123"/>
      <c r="AN304" s="131"/>
      <c r="AO304" s="123"/>
      <c r="AP304" s="123"/>
      <c r="AQ304" s="131"/>
      <c r="AR304" s="311"/>
    </row>
    <row r="305" spans="1:44" ht="46.5" customHeight="1">
      <c r="A305" s="312"/>
      <c r="B305" s="313"/>
      <c r="C305" s="314"/>
      <c r="D305" s="150" t="s">
        <v>2</v>
      </c>
      <c r="E305" s="217">
        <f t="shared" si="567"/>
        <v>0</v>
      </c>
      <c r="F305" s="217">
        <f t="shared" si="568"/>
        <v>0</v>
      </c>
      <c r="G305" s="127" t="e">
        <f t="shared" si="569"/>
        <v>#DIV/0!</v>
      </c>
      <c r="H305" s="123"/>
      <c r="I305" s="123"/>
      <c r="J305" s="131"/>
      <c r="K305" s="123"/>
      <c r="L305" s="123"/>
      <c r="M305" s="131"/>
      <c r="N305" s="123"/>
      <c r="O305" s="123"/>
      <c r="P305" s="131"/>
      <c r="Q305" s="123"/>
      <c r="R305" s="123"/>
      <c r="S305" s="131"/>
      <c r="T305" s="123"/>
      <c r="U305" s="123"/>
      <c r="V305" s="131"/>
      <c r="W305" s="123"/>
      <c r="X305" s="123"/>
      <c r="Y305" s="131"/>
      <c r="Z305" s="123"/>
      <c r="AA305" s="123"/>
      <c r="AB305" s="131"/>
      <c r="AC305" s="123"/>
      <c r="AD305" s="123"/>
      <c r="AE305" s="131"/>
      <c r="AF305" s="123"/>
      <c r="AG305" s="123"/>
      <c r="AH305" s="131"/>
      <c r="AI305" s="123"/>
      <c r="AJ305" s="123"/>
      <c r="AK305" s="131"/>
      <c r="AL305" s="123"/>
      <c r="AM305" s="123"/>
      <c r="AN305" s="131"/>
      <c r="AO305" s="123"/>
      <c r="AP305" s="123"/>
      <c r="AQ305" s="131"/>
      <c r="AR305" s="311"/>
    </row>
    <row r="306" spans="1:44" ht="27.2" customHeight="1">
      <c r="A306" s="312"/>
      <c r="B306" s="313"/>
      <c r="C306" s="314"/>
      <c r="D306" s="151" t="s">
        <v>43</v>
      </c>
      <c r="E306" s="217">
        <f t="shared" si="567"/>
        <v>0</v>
      </c>
      <c r="F306" s="217">
        <f t="shared" si="568"/>
        <v>0</v>
      </c>
      <c r="G306" s="127" t="e">
        <f t="shared" si="569"/>
        <v>#DIV/0!</v>
      </c>
      <c r="H306" s="123"/>
      <c r="I306" s="123"/>
      <c r="J306" s="131"/>
      <c r="K306" s="123"/>
      <c r="L306" s="123"/>
      <c r="M306" s="131"/>
      <c r="N306" s="123"/>
      <c r="O306" s="123"/>
      <c r="P306" s="131"/>
      <c r="Q306" s="123"/>
      <c r="R306" s="123"/>
      <c r="S306" s="131"/>
      <c r="T306" s="123"/>
      <c r="U306" s="123"/>
      <c r="V306" s="131"/>
      <c r="W306" s="123"/>
      <c r="X306" s="123"/>
      <c r="Y306" s="131"/>
      <c r="Z306" s="123"/>
      <c r="AA306" s="123"/>
      <c r="AB306" s="131"/>
      <c r="AC306" s="123"/>
      <c r="AD306" s="123"/>
      <c r="AE306" s="131"/>
      <c r="AF306" s="123"/>
      <c r="AG306" s="123"/>
      <c r="AH306" s="131"/>
      <c r="AI306" s="123"/>
      <c r="AJ306" s="123"/>
      <c r="AK306" s="131"/>
      <c r="AL306" s="123"/>
      <c r="AM306" s="123"/>
      <c r="AN306" s="131"/>
      <c r="AO306" s="123"/>
      <c r="AP306" s="123"/>
      <c r="AQ306" s="131"/>
      <c r="AR306" s="311"/>
    </row>
    <row r="307" spans="1:44" s="136" customFormat="1" ht="22.15" customHeight="1">
      <c r="A307" s="312" t="s">
        <v>376</v>
      </c>
      <c r="B307" s="313" t="s">
        <v>382</v>
      </c>
      <c r="C307" s="314" t="s">
        <v>328</v>
      </c>
      <c r="D307" s="132" t="s">
        <v>41</v>
      </c>
      <c r="E307" s="216">
        <f>SUM(E308:E310)</f>
        <v>0</v>
      </c>
      <c r="F307" s="216">
        <f>SUM(F308:F310)</f>
        <v>0</v>
      </c>
      <c r="G307" s="127" t="e">
        <f>F307/E307*100</f>
        <v>#DIV/0!</v>
      </c>
      <c r="H307" s="127">
        <f>SUM(H308:H310)</f>
        <v>0</v>
      </c>
      <c r="I307" s="127">
        <f t="shared" ref="I307:AQ307" si="570">SUM(I308:I310)</f>
        <v>0</v>
      </c>
      <c r="J307" s="127">
        <f t="shared" si="570"/>
        <v>0</v>
      </c>
      <c r="K307" s="127">
        <f t="shared" si="570"/>
        <v>0</v>
      </c>
      <c r="L307" s="127">
        <f t="shared" si="570"/>
        <v>0</v>
      </c>
      <c r="M307" s="127">
        <f t="shared" si="570"/>
        <v>0</v>
      </c>
      <c r="N307" s="127">
        <f t="shared" si="570"/>
        <v>0</v>
      </c>
      <c r="O307" s="127">
        <f t="shared" si="570"/>
        <v>0</v>
      </c>
      <c r="P307" s="127">
        <f t="shared" si="570"/>
        <v>0</v>
      </c>
      <c r="Q307" s="127">
        <f t="shared" si="570"/>
        <v>0</v>
      </c>
      <c r="R307" s="127">
        <f t="shared" si="570"/>
        <v>0</v>
      </c>
      <c r="S307" s="127">
        <f t="shared" si="570"/>
        <v>0</v>
      </c>
      <c r="T307" s="127">
        <f t="shared" si="570"/>
        <v>0</v>
      </c>
      <c r="U307" s="127">
        <f t="shared" si="570"/>
        <v>0</v>
      </c>
      <c r="V307" s="127">
        <f t="shared" si="570"/>
        <v>0</v>
      </c>
      <c r="W307" s="127">
        <f t="shared" si="570"/>
        <v>0</v>
      </c>
      <c r="X307" s="127">
        <f t="shared" si="570"/>
        <v>0</v>
      </c>
      <c r="Y307" s="127">
        <f t="shared" si="570"/>
        <v>0</v>
      </c>
      <c r="Z307" s="127">
        <f t="shared" si="570"/>
        <v>0</v>
      </c>
      <c r="AA307" s="127">
        <f t="shared" si="570"/>
        <v>0</v>
      </c>
      <c r="AB307" s="127">
        <f t="shared" si="570"/>
        <v>0</v>
      </c>
      <c r="AC307" s="127">
        <f t="shared" si="570"/>
        <v>0</v>
      </c>
      <c r="AD307" s="127">
        <f t="shared" si="570"/>
        <v>0</v>
      </c>
      <c r="AE307" s="127">
        <f t="shared" si="570"/>
        <v>0</v>
      </c>
      <c r="AF307" s="127">
        <f t="shared" si="570"/>
        <v>0</v>
      </c>
      <c r="AG307" s="127">
        <f t="shared" si="570"/>
        <v>0</v>
      </c>
      <c r="AH307" s="127">
        <f t="shared" si="570"/>
        <v>0</v>
      </c>
      <c r="AI307" s="127">
        <f t="shared" si="570"/>
        <v>0</v>
      </c>
      <c r="AJ307" s="127">
        <f t="shared" si="570"/>
        <v>0</v>
      </c>
      <c r="AK307" s="127">
        <f t="shared" si="570"/>
        <v>0</v>
      </c>
      <c r="AL307" s="127">
        <f t="shared" si="570"/>
        <v>0</v>
      </c>
      <c r="AM307" s="127">
        <f t="shared" si="570"/>
        <v>0</v>
      </c>
      <c r="AN307" s="127">
        <f t="shared" si="570"/>
        <v>0</v>
      </c>
      <c r="AO307" s="127">
        <f t="shared" si="570"/>
        <v>0</v>
      </c>
      <c r="AP307" s="127">
        <f t="shared" si="570"/>
        <v>0</v>
      </c>
      <c r="AQ307" s="127">
        <f t="shared" si="570"/>
        <v>0</v>
      </c>
      <c r="AR307" s="310"/>
    </row>
    <row r="308" spans="1:44" ht="31.5">
      <c r="A308" s="312"/>
      <c r="B308" s="313"/>
      <c r="C308" s="314"/>
      <c r="D308" s="150" t="s">
        <v>37</v>
      </c>
      <c r="E308" s="217">
        <f t="shared" ref="E308:E310" si="571">H308+K308+N308+Q308+T308+W308+Z308+AC308+AF308+AI308+AL308+AO308</f>
        <v>0</v>
      </c>
      <c r="F308" s="217">
        <f t="shared" ref="F308:F310" si="572">I308+L308+O308+R308+U308+X308+AA308+AD308+AG308+AJ308+AM308+AP308</f>
        <v>0</v>
      </c>
      <c r="G308" s="127" t="e">
        <f t="shared" ref="G308:G310" si="573">F308/E308*100</f>
        <v>#DIV/0!</v>
      </c>
      <c r="H308" s="123"/>
      <c r="I308" s="123"/>
      <c r="J308" s="131"/>
      <c r="K308" s="123"/>
      <c r="L308" s="123"/>
      <c r="M308" s="131"/>
      <c r="N308" s="123"/>
      <c r="O308" s="123"/>
      <c r="P308" s="131"/>
      <c r="Q308" s="123"/>
      <c r="R308" s="123"/>
      <c r="S308" s="131"/>
      <c r="T308" s="123"/>
      <c r="U308" s="123"/>
      <c r="V308" s="131"/>
      <c r="W308" s="123"/>
      <c r="X308" s="123"/>
      <c r="Y308" s="131"/>
      <c r="Z308" s="123"/>
      <c r="AA308" s="123"/>
      <c r="AB308" s="131"/>
      <c r="AC308" s="123"/>
      <c r="AD308" s="123"/>
      <c r="AE308" s="131"/>
      <c r="AF308" s="123"/>
      <c r="AG308" s="123"/>
      <c r="AH308" s="131"/>
      <c r="AI308" s="123"/>
      <c r="AJ308" s="123"/>
      <c r="AK308" s="123"/>
      <c r="AL308" s="123"/>
      <c r="AM308" s="123"/>
      <c r="AN308" s="131"/>
      <c r="AO308" s="123"/>
      <c r="AP308" s="123"/>
      <c r="AQ308" s="131"/>
      <c r="AR308" s="311"/>
    </row>
    <row r="309" spans="1:44" ht="31.15" customHeight="1">
      <c r="A309" s="312"/>
      <c r="B309" s="313"/>
      <c r="C309" s="314"/>
      <c r="D309" s="150" t="s">
        <v>2</v>
      </c>
      <c r="E309" s="217">
        <f t="shared" si="571"/>
        <v>0</v>
      </c>
      <c r="F309" s="217">
        <f t="shared" si="572"/>
        <v>0</v>
      </c>
      <c r="G309" s="127" t="e">
        <f t="shared" si="573"/>
        <v>#DIV/0!</v>
      </c>
      <c r="H309" s="123"/>
      <c r="I309" s="123"/>
      <c r="J309" s="131"/>
      <c r="K309" s="123"/>
      <c r="L309" s="123"/>
      <c r="M309" s="131"/>
      <c r="N309" s="123"/>
      <c r="O309" s="123"/>
      <c r="P309" s="131"/>
      <c r="Q309" s="123"/>
      <c r="R309" s="123"/>
      <c r="S309" s="131"/>
      <c r="T309" s="123"/>
      <c r="U309" s="123"/>
      <c r="V309" s="131"/>
      <c r="W309" s="123"/>
      <c r="X309" s="123"/>
      <c r="Y309" s="131"/>
      <c r="Z309" s="123"/>
      <c r="AA309" s="123"/>
      <c r="AB309" s="131"/>
      <c r="AC309" s="123"/>
      <c r="AD309" s="123"/>
      <c r="AE309" s="131"/>
      <c r="AF309" s="123"/>
      <c r="AG309" s="123"/>
      <c r="AH309" s="131"/>
      <c r="AI309" s="123"/>
      <c r="AJ309" s="123"/>
      <c r="AK309" s="131"/>
      <c r="AL309" s="123"/>
      <c r="AM309" s="123"/>
      <c r="AN309" s="131"/>
      <c r="AO309" s="123"/>
      <c r="AP309" s="123"/>
      <c r="AQ309" s="131"/>
      <c r="AR309" s="311"/>
    </row>
    <row r="310" spans="1:44" ht="28.5" customHeight="1">
      <c r="A310" s="312"/>
      <c r="B310" s="313"/>
      <c r="C310" s="314"/>
      <c r="D310" s="151" t="s">
        <v>43</v>
      </c>
      <c r="E310" s="217">
        <f t="shared" si="571"/>
        <v>0</v>
      </c>
      <c r="F310" s="217">
        <f t="shared" si="572"/>
        <v>0</v>
      </c>
      <c r="G310" s="127" t="e">
        <f t="shared" si="573"/>
        <v>#DIV/0!</v>
      </c>
      <c r="H310" s="123"/>
      <c r="I310" s="123"/>
      <c r="J310" s="131"/>
      <c r="K310" s="123"/>
      <c r="L310" s="123"/>
      <c r="M310" s="131"/>
      <c r="N310" s="123"/>
      <c r="O310" s="123"/>
      <c r="P310" s="131"/>
      <c r="Q310" s="123"/>
      <c r="R310" s="123"/>
      <c r="S310" s="131"/>
      <c r="T310" s="123"/>
      <c r="U310" s="123"/>
      <c r="V310" s="131"/>
      <c r="W310" s="123"/>
      <c r="X310" s="123"/>
      <c r="Y310" s="131"/>
      <c r="Z310" s="123"/>
      <c r="AA310" s="123"/>
      <c r="AB310" s="131"/>
      <c r="AC310" s="123"/>
      <c r="AD310" s="123"/>
      <c r="AE310" s="131"/>
      <c r="AF310" s="123"/>
      <c r="AG310" s="123"/>
      <c r="AH310" s="131"/>
      <c r="AI310" s="123"/>
      <c r="AJ310" s="123"/>
      <c r="AK310" s="131"/>
      <c r="AL310" s="123"/>
      <c r="AM310" s="123"/>
      <c r="AN310" s="131"/>
      <c r="AO310" s="123"/>
      <c r="AP310" s="123"/>
      <c r="AQ310" s="131"/>
      <c r="AR310" s="311"/>
    </row>
    <row r="311" spans="1:44" s="136" customFormat="1" ht="22.15" customHeight="1">
      <c r="A311" s="312" t="s">
        <v>377</v>
      </c>
      <c r="B311" s="313" t="s">
        <v>383</v>
      </c>
      <c r="C311" s="314" t="s">
        <v>328</v>
      </c>
      <c r="D311" s="132" t="s">
        <v>41</v>
      </c>
      <c r="E311" s="216">
        <f>SUM(E312:E314)</f>
        <v>0</v>
      </c>
      <c r="F311" s="216">
        <f>SUM(F312:F314)</f>
        <v>0</v>
      </c>
      <c r="G311" s="127" t="e">
        <f>F311/E311*100</f>
        <v>#DIV/0!</v>
      </c>
      <c r="H311" s="127">
        <f>SUM(H312:H314)</f>
        <v>0</v>
      </c>
      <c r="I311" s="127">
        <f t="shared" ref="I311:AQ311" si="574">SUM(I312:I314)</f>
        <v>0</v>
      </c>
      <c r="J311" s="127">
        <f t="shared" si="574"/>
        <v>0</v>
      </c>
      <c r="K311" s="127">
        <f t="shared" si="574"/>
        <v>0</v>
      </c>
      <c r="L311" s="127">
        <f t="shared" si="574"/>
        <v>0</v>
      </c>
      <c r="M311" s="127">
        <f t="shared" si="574"/>
        <v>0</v>
      </c>
      <c r="N311" s="127">
        <f t="shared" si="574"/>
        <v>0</v>
      </c>
      <c r="O311" s="127">
        <f t="shared" si="574"/>
        <v>0</v>
      </c>
      <c r="P311" s="127">
        <f t="shared" si="574"/>
        <v>0</v>
      </c>
      <c r="Q311" s="127">
        <f t="shared" si="574"/>
        <v>0</v>
      </c>
      <c r="R311" s="127">
        <f t="shared" si="574"/>
        <v>0</v>
      </c>
      <c r="S311" s="127">
        <f t="shared" si="574"/>
        <v>0</v>
      </c>
      <c r="T311" s="127">
        <f t="shared" si="574"/>
        <v>0</v>
      </c>
      <c r="U311" s="127">
        <f t="shared" si="574"/>
        <v>0</v>
      </c>
      <c r="V311" s="127">
        <f t="shared" si="574"/>
        <v>0</v>
      </c>
      <c r="W311" s="127">
        <f t="shared" si="574"/>
        <v>0</v>
      </c>
      <c r="X311" s="127">
        <f t="shared" si="574"/>
        <v>0</v>
      </c>
      <c r="Y311" s="127">
        <f t="shared" si="574"/>
        <v>0</v>
      </c>
      <c r="Z311" s="127">
        <f t="shared" si="574"/>
        <v>0</v>
      </c>
      <c r="AA311" s="127">
        <f t="shared" si="574"/>
        <v>0</v>
      </c>
      <c r="AB311" s="127">
        <f t="shared" si="574"/>
        <v>0</v>
      </c>
      <c r="AC311" s="127">
        <f t="shared" si="574"/>
        <v>0</v>
      </c>
      <c r="AD311" s="127">
        <f t="shared" si="574"/>
        <v>0</v>
      </c>
      <c r="AE311" s="127">
        <f t="shared" si="574"/>
        <v>0</v>
      </c>
      <c r="AF311" s="127">
        <f t="shared" si="574"/>
        <v>0</v>
      </c>
      <c r="AG311" s="127">
        <f t="shared" si="574"/>
        <v>0</v>
      </c>
      <c r="AH311" s="127">
        <f t="shared" si="574"/>
        <v>0</v>
      </c>
      <c r="AI311" s="127">
        <f t="shared" si="574"/>
        <v>0</v>
      </c>
      <c r="AJ311" s="127">
        <f t="shared" si="574"/>
        <v>0</v>
      </c>
      <c r="AK311" s="127">
        <f t="shared" si="574"/>
        <v>0</v>
      </c>
      <c r="AL311" s="127">
        <f t="shared" si="574"/>
        <v>0</v>
      </c>
      <c r="AM311" s="127">
        <f t="shared" si="574"/>
        <v>0</v>
      </c>
      <c r="AN311" s="127">
        <f t="shared" si="574"/>
        <v>0</v>
      </c>
      <c r="AO311" s="127">
        <f t="shared" si="574"/>
        <v>0</v>
      </c>
      <c r="AP311" s="127">
        <f t="shared" si="574"/>
        <v>0</v>
      </c>
      <c r="AQ311" s="127">
        <f t="shared" si="574"/>
        <v>0</v>
      </c>
      <c r="AR311" s="310"/>
    </row>
    <row r="312" spans="1:44" ht="31.5">
      <c r="A312" s="312"/>
      <c r="B312" s="313"/>
      <c r="C312" s="314"/>
      <c r="D312" s="150" t="s">
        <v>37</v>
      </c>
      <c r="E312" s="217">
        <f t="shared" ref="E312:E314" si="575">H312+K312+N312+Q312+T312+W312+Z312+AC312+AF312+AI312+AL312+AO312</f>
        <v>0</v>
      </c>
      <c r="F312" s="217">
        <f t="shared" ref="F312:F314" si="576">I312+L312+O312+R312+U312+X312+AA312+AD312+AG312+AJ312+AM312+AP312</f>
        <v>0</v>
      </c>
      <c r="G312" s="127" t="e">
        <f t="shared" ref="G312:G314" si="577">F312/E312*100</f>
        <v>#DIV/0!</v>
      </c>
      <c r="H312" s="123"/>
      <c r="I312" s="123"/>
      <c r="J312" s="131"/>
      <c r="K312" s="123"/>
      <c r="L312" s="123"/>
      <c r="M312" s="131"/>
      <c r="N312" s="123"/>
      <c r="O312" s="123"/>
      <c r="P312" s="131"/>
      <c r="Q312" s="123"/>
      <c r="R312" s="123"/>
      <c r="S312" s="131"/>
      <c r="T312" s="123"/>
      <c r="U312" s="123"/>
      <c r="V312" s="131"/>
      <c r="W312" s="123"/>
      <c r="X312" s="123"/>
      <c r="Y312" s="131"/>
      <c r="Z312" s="123"/>
      <c r="AA312" s="123"/>
      <c r="AB312" s="131"/>
      <c r="AC312" s="123"/>
      <c r="AD312" s="123"/>
      <c r="AE312" s="131"/>
      <c r="AF312" s="123"/>
      <c r="AG312" s="123"/>
      <c r="AH312" s="131"/>
      <c r="AI312" s="123"/>
      <c r="AJ312" s="123"/>
      <c r="AK312" s="123"/>
      <c r="AL312" s="123"/>
      <c r="AM312" s="123"/>
      <c r="AN312" s="131"/>
      <c r="AO312" s="123"/>
      <c r="AP312" s="123"/>
      <c r="AQ312" s="131"/>
      <c r="AR312" s="311"/>
    </row>
    <row r="313" spans="1:44" ht="31.15" customHeight="1">
      <c r="A313" s="312"/>
      <c r="B313" s="313"/>
      <c r="C313" s="314"/>
      <c r="D313" s="150" t="s">
        <v>2</v>
      </c>
      <c r="E313" s="217">
        <f t="shared" si="575"/>
        <v>0</v>
      </c>
      <c r="F313" s="217">
        <f t="shared" si="576"/>
        <v>0</v>
      </c>
      <c r="G313" s="127" t="e">
        <f t="shared" si="577"/>
        <v>#DIV/0!</v>
      </c>
      <c r="H313" s="123"/>
      <c r="I313" s="123"/>
      <c r="J313" s="131"/>
      <c r="K313" s="123"/>
      <c r="L313" s="123"/>
      <c r="M313" s="131"/>
      <c r="N313" s="123"/>
      <c r="O313" s="123"/>
      <c r="P313" s="131"/>
      <c r="Q313" s="123"/>
      <c r="R313" s="123"/>
      <c r="S313" s="131"/>
      <c r="T313" s="123"/>
      <c r="U313" s="123"/>
      <c r="V313" s="131"/>
      <c r="W313" s="123"/>
      <c r="X313" s="123"/>
      <c r="Y313" s="131"/>
      <c r="Z313" s="123"/>
      <c r="AA313" s="123"/>
      <c r="AB313" s="131"/>
      <c r="AC313" s="123"/>
      <c r="AD313" s="123"/>
      <c r="AE313" s="131"/>
      <c r="AF313" s="123"/>
      <c r="AG313" s="123"/>
      <c r="AH313" s="131"/>
      <c r="AI313" s="123"/>
      <c r="AJ313" s="123"/>
      <c r="AK313" s="131"/>
      <c r="AL313" s="123"/>
      <c r="AM313" s="123"/>
      <c r="AN313" s="131"/>
      <c r="AO313" s="123"/>
      <c r="AP313" s="123"/>
      <c r="AQ313" s="131"/>
      <c r="AR313" s="311"/>
    </row>
    <row r="314" spans="1:44" ht="28.5" customHeight="1">
      <c r="A314" s="312"/>
      <c r="B314" s="313"/>
      <c r="C314" s="314"/>
      <c r="D314" s="151" t="s">
        <v>43</v>
      </c>
      <c r="E314" s="217">
        <f t="shared" si="575"/>
        <v>0</v>
      </c>
      <c r="F314" s="217">
        <f t="shared" si="576"/>
        <v>0</v>
      </c>
      <c r="G314" s="127" t="e">
        <f t="shared" si="577"/>
        <v>#DIV/0!</v>
      </c>
      <c r="H314" s="123"/>
      <c r="I314" s="123"/>
      <c r="J314" s="131"/>
      <c r="K314" s="123"/>
      <c r="L314" s="123"/>
      <c r="M314" s="131"/>
      <c r="N314" s="123"/>
      <c r="O314" s="123"/>
      <c r="P314" s="131"/>
      <c r="Q314" s="123"/>
      <c r="R314" s="123"/>
      <c r="S314" s="131"/>
      <c r="T314" s="123"/>
      <c r="U314" s="123"/>
      <c r="V314" s="131"/>
      <c r="W314" s="123"/>
      <c r="X314" s="123"/>
      <c r="Y314" s="131"/>
      <c r="Z314" s="123"/>
      <c r="AA314" s="123"/>
      <c r="AB314" s="131"/>
      <c r="AC314" s="123"/>
      <c r="AD314" s="123"/>
      <c r="AE314" s="131"/>
      <c r="AF314" s="123"/>
      <c r="AG314" s="123"/>
      <c r="AH314" s="131"/>
      <c r="AI314" s="123"/>
      <c r="AJ314" s="123"/>
      <c r="AK314" s="131"/>
      <c r="AL314" s="123"/>
      <c r="AM314" s="123"/>
      <c r="AN314" s="131"/>
      <c r="AO314" s="123"/>
      <c r="AP314" s="123"/>
      <c r="AQ314" s="131"/>
      <c r="AR314" s="311"/>
    </row>
    <row r="315" spans="1:44" s="136" customFormat="1" ht="22.15" customHeight="1">
      <c r="A315" s="312" t="s">
        <v>384</v>
      </c>
      <c r="B315" s="313" t="s">
        <v>385</v>
      </c>
      <c r="C315" s="314" t="s">
        <v>328</v>
      </c>
      <c r="D315" s="132" t="s">
        <v>41</v>
      </c>
      <c r="E315" s="216">
        <f>SUM(E316:E318)</f>
        <v>0</v>
      </c>
      <c r="F315" s="216">
        <f>SUM(F316:F318)</f>
        <v>0</v>
      </c>
      <c r="G315" s="127" t="e">
        <f>F315/E315*100</f>
        <v>#DIV/0!</v>
      </c>
      <c r="H315" s="127">
        <f>SUM(H316:H318)</f>
        <v>0</v>
      </c>
      <c r="I315" s="127">
        <f t="shared" ref="I315:AQ315" si="578">SUM(I316:I318)</f>
        <v>0</v>
      </c>
      <c r="J315" s="127">
        <f t="shared" si="578"/>
        <v>0</v>
      </c>
      <c r="K315" s="127">
        <f t="shared" si="578"/>
        <v>0</v>
      </c>
      <c r="L315" s="127">
        <f t="shared" si="578"/>
        <v>0</v>
      </c>
      <c r="M315" s="127">
        <f t="shared" si="578"/>
        <v>0</v>
      </c>
      <c r="N315" s="127">
        <f t="shared" si="578"/>
        <v>0</v>
      </c>
      <c r="O315" s="127">
        <f t="shared" si="578"/>
        <v>0</v>
      </c>
      <c r="P315" s="127">
        <f t="shared" si="578"/>
        <v>0</v>
      </c>
      <c r="Q315" s="127">
        <f t="shared" si="578"/>
        <v>0</v>
      </c>
      <c r="R315" s="127">
        <f t="shared" si="578"/>
        <v>0</v>
      </c>
      <c r="S315" s="127">
        <f t="shared" si="578"/>
        <v>0</v>
      </c>
      <c r="T315" s="127">
        <f t="shared" si="578"/>
        <v>0</v>
      </c>
      <c r="U315" s="127">
        <f t="shared" si="578"/>
        <v>0</v>
      </c>
      <c r="V315" s="127">
        <f t="shared" si="578"/>
        <v>0</v>
      </c>
      <c r="W315" s="127">
        <f t="shared" si="578"/>
        <v>0</v>
      </c>
      <c r="X315" s="127">
        <f t="shared" si="578"/>
        <v>0</v>
      </c>
      <c r="Y315" s="127">
        <f t="shared" si="578"/>
        <v>0</v>
      </c>
      <c r="Z315" s="127">
        <f t="shared" si="578"/>
        <v>0</v>
      </c>
      <c r="AA315" s="127">
        <f t="shared" si="578"/>
        <v>0</v>
      </c>
      <c r="AB315" s="127">
        <f t="shared" si="578"/>
        <v>0</v>
      </c>
      <c r="AC315" s="127">
        <f t="shared" si="578"/>
        <v>0</v>
      </c>
      <c r="AD315" s="127">
        <f t="shared" si="578"/>
        <v>0</v>
      </c>
      <c r="AE315" s="127">
        <f t="shared" si="578"/>
        <v>0</v>
      </c>
      <c r="AF315" s="127">
        <f t="shared" si="578"/>
        <v>0</v>
      </c>
      <c r="AG315" s="127">
        <f t="shared" si="578"/>
        <v>0</v>
      </c>
      <c r="AH315" s="127">
        <f t="shared" si="578"/>
        <v>0</v>
      </c>
      <c r="AI315" s="127">
        <f t="shared" si="578"/>
        <v>0</v>
      </c>
      <c r="AJ315" s="127">
        <f t="shared" si="578"/>
        <v>0</v>
      </c>
      <c r="AK315" s="127">
        <f t="shared" si="578"/>
        <v>0</v>
      </c>
      <c r="AL315" s="127">
        <f t="shared" si="578"/>
        <v>0</v>
      </c>
      <c r="AM315" s="127">
        <f t="shared" si="578"/>
        <v>0</v>
      </c>
      <c r="AN315" s="127">
        <f t="shared" si="578"/>
        <v>0</v>
      </c>
      <c r="AO315" s="127">
        <f t="shared" si="578"/>
        <v>0</v>
      </c>
      <c r="AP315" s="127">
        <f t="shared" si="578"/>
        <v>0</v>
      </c>
      <c r="AQ315" s="127">
        <f t="shared" si="578"/>
        <v>0</v>
      </c>
      <c r="AR315" s="310"/>
    </row>
    <row r="316" spans="1:44" ht="31.5">
      <c r="A316" s="312"/>
      <c r="B316" s="313"/>
      <c r="C316" s="314"/>
      <c r="D316" s="150" t="s">
        <v>37</v>
      </c>
      <c r="E316" s="217">
        <f t="shared" ref="E316:E318" si="579">H316+K316+N316+Q316+T316+W316+Z316+AC316+AF316+AI316+AL316+AO316</f>
        <v>0</v>
      </c>
      <c r="F316" s="217">
        <f t="shared" ref="F316:F318" si="580">I316+L316+O316+R316+U316+X316+AA316+AD316+AG316+AJ316+AM316+AP316</f>
        <v>0</v>
      </c>
      <c r="G316" s="127" t="e">
        <f t="shared" ref="G316:G318" si="581">F316/E316*100</f>
        <v>#DIV/0!</v>
      </c>
      <c r="H316" s="123"/>
      <c r="I316" s="123"/>
      <c r="J316" s="131"/>
      <c r="K316" s="123"/>
      <c r="L316" s="123"/>
      <c r="M316" s="131"/>
      <c r="N316" s="123"/>
      <c r="O316" s="123"/>
      <c r="P316" s="131"/>
      <c r="Q316" s="123"/>
      <c r="R316" s="123"/>
      <c r="S316" s="131"/>
      <c r="T316" s="123"/>
      <c r="U316" s="123"/>
      <c r="V316" s="131"/>
      <c r="W316" s="123"/>
      <c r="X316" s="123"/>
      <c r="Y316" s="131"/>
      <c r="Z316" s="123"/>
      <c r="AA316" s="123"/>
      <c r="AB316" s="131"/>
      <c r="AC316" s="123"/>
      <c r="AD316" s="123"/>
      <c r="AE316" s="131"/>
      <c r="AF316" s="123"/>
      <c r="AG316" s="123"/>
      <c r="AH316" s="131"/>
      <c r="AI316" s="123"/>
      <c r="AJ316" s="123"/>
      <c r="AK316" s="123"/>
      <c r="AL316" s="123"/>
      <c r="AM316" s="123"/>
      <c r="AN316" s="131"/>
      <c r="AO316" s="123"/>
      <c r="AP316" s="123"/>
      <c r="AQ316" s="131"/>
      <c r="AR316" s="311"/>
    </row>
    <row r="317" spans="1:44" ht="31.15" customHeight="1">
      <c r="A317" s="312"/>
      <c r="B317" s="313"/>
      <c r="C317" s="314"/>
      <c r="D317" s="150" t="s">
        <v>2</v>
      </c>
      <c r="E317" s="217">
        <f t="shared" si="579"/>
        <v>0</v>
      </c>
      <c r="F317" s="217">
        <f t="shared" si="580"/>
        <v>0</v>
      </c>
      <c r="G317" s="127" t="e">
        <f t="shared" si="581"/>
        <v>#DIV/0!</v>
      </c>
      <c r="H317" s="123"/>
      <c r="I317" s="123"/>
      <c r="J317" s="131"/>
      <c r="K317" s="123"/>
      <c r="L317" s="123"/>
      <c r="M317" s="131"/>
      <c r="N317" s="123"/>
      <c r="O317" s="123"/>
      <c r="P317" s="131"/>
      <c r="Q317" s="123"/>
      <c r="R317" s="123"/>
      <c r="S317" s="131"/>
      <c r="T317" s="123"/>
      <c r="U317" s="123"/>
      <c r="V317" s="131"/>
      <c r="W317" s="123"/>
      <c r="X317" s="123"/>
      <c r="Y317" s="131"/>
      <c r="Z317" s="123"/>
      <c r="AA317" s="123"/>
      <c r="AB317" s="131"/>
      <c r="AC317" s="123"/>
      <c r="AD317" s="123"/>
      <c r="AE317" s="131"/>
      <c r="AF317" s="123"/>
      <c r="AG317" s="123"/>
      <c r="AH317" s="131"/>
      <c r="AI317" s="123"/>
      <c r="AJ317" s="123"/>
      <c r="AK317" s="131"/>
      <c r="AL317" s="123"/>
      <c r="AM317" s="123"/>
      <c r="AN317" s="131"/>
      <c r="AO317" s="123"/>
      <c r="AP317" s="123"/>
      <c r="AQ317" s="131"/>
      <c r="AR317" s="311"/>
    </row>
    <row r="318" spans="1:44" ht="159.75" customHeight="1">
      <c r="A318" s="312"/>
      <c r="B318" s="313"/>
      <c r="C318" s="314"/>
      <c r="D318" s="151" t="s">
        <v>43</v>
      </c>
      <c r="E318" s="217">
        <f t="shared" si="579"/>
        <v>0</v>
      </c>
      <c r="F318" s="217">
        <f t="shared" si="580"/>
        <v>0</v>
      </c>
      <c r="G318" s="127" t="e">
        <f t="shared" si="581"/>
        <v>#DIV/0!</v>
      </c>
      <c r="H318" s="123"/>
      <c r="I318" s="123"/>
      <c r="J318" s="131"/>
      <c r="K318" s="123"/>
      <c r="L318" s="123"/>
      <c r="M318" s="131"/>
      <c r="N318" s="123"/>
      <c r="O318" s="123"/>
      <c r="P318" s="131"/>
      <c r="Q318" s="123"/>
      <c r="R318" s="123"/>
      <c r="S318" s="131"/>
      <c r="T318" s="123"/>
      <c r="U318" s="123"/>
      <c r="V318" s="131"/>
      <c r="W318" s="123"/>
      <c r="X318" s="123"/>
      <c r="Y318" s="131"/>
      <c r="Z318" s="123"/>
      <c r="AA318" s="123"/>
      <c r="AB318" s="131"/>
      <c r="AC318" s="123"/>
      <c r="AD318" s="123"/>
      <c r="AE318" s="131"/>
      <c r="AF318" s="123"/>
      <c r="AG318" s="123"/>
      <c r="AH318" s="131"/>
      <c r="AI318" s="123"/>
      <c r="AJ318" s="123"/>
      <c r="AK318" s="131"/>
      <c r="AL318" s="123"/>
      <c r="AM318" s="123"/>
      <c r="AN318" s="131"/>
      <c r="AO318" s="123"/>
      <c r="AP318" s="123"/>
      <c r="AQ318" s="131"/>
      <c r="AR318" s="311"/>
    </row>
    <row r="319" spans="1:44" ht="20.25" customHeight="1">
      <c r="A319" s="325"/>
      <c r="B319" s="326" t="s">
        <v>378</v>
      </c>
      <c r="C319" s="327"/>
      <c r="D319" s="132" t="s">
        <v>41</v>
      </c>
      <c r="E319" s="216">
        <f>SUM(E320:E322)</f>
        <v>0</v>
      </c>
      <c r="F319" s="216">
        <f>SUM(F320:F322)</f>
        <v>0</v>
      </c>
      <c r="G319" s="130" t="e">
        <v>#DIV/0!</v>
      </c>
      <c r="H319" s="127">
        <f>SUM(H320:H322)</f>
        <v>0</v>
      </c>
      <c r="I319" s="127">
        <f t="shared" ref="I319:AQ319" si="582">SUM(I320:I322)</f>
        <v>0</v>
      </c>
      <c r="J319" s="127">
        <f t="shared" si="582"/>
        <v>0</v>
      </c>
      <c r="K319" s="127">
        <f t="shared" si="582"/>
        <v>0</v>
      </c>
      <c r="L319" s="127">
        <f t="shared" si="582"/>
        <v>0</v>
      </c>
      <c r="M319" s="127">
        <f t="shared" si="582"/>
        <v>0</v>
      </c>
      <c r="N319" s="127">
        <f t="shared" si="582"/>
        <v>0</v>
      </c>
      <c r="O319" s="127">
        <f t="shared" si="582"/>
        <v>0</v>
      </c>
      <c r="P319" s="127">
        <f t="shared" si="582"/>
        <v>0</v>
      </c>
      <c r="Q319" s="127">
        <f t="shared" si="582"/>
        <v>0</v>
      </c>
      <c r="R319" s="127">
        <f t="shared" si="582"/>
        <v>0</v>
      </c>
      <c r="S319" s="127">
        <f t="shared" si="582"/>
        <v>0</v>
      </c>
      <c r="T319" s="127">
        <f t="shared" si="582"/>
        <v>0</v>
      </c>
      <c r="U319" s="127">
        <f t="shared" si="582"/>
        <v>0</v>
      </c>
      <c r="V319" s="127">
        <f t="shared" si="582"/>
        <v>0</v>
      </c>
      <c r="W319" s="127">
        <f t="shared" si="582"/>
        <v>0</v>
      </c>
      <c r="X319" s="127">
        <f t="shared" si="582"/>
        <v>0</v>
      </c>
      <c r="Y319" s="127">
        <f t="shared" si="582"/>
        <v>0</v>
      </c>
      <c r="Z319" s="127">
        <f t="shared" si="582"/>
        <v>0</v>
      </c>
      <c r="AA319" s="127">
        <f t="shared" si="582"/>
        <v>0</v>
      </c>
      <c r="AB319" s="127">
        <f t="shared" si="582"/>
        <v>0</v>
      </c>
      <c r="AC319" s="127">
        <f t="shared" si="582"/>
        <v>0</v>
      </c>
      <c r="AD319" s="127">
        <f t="shared" si="582"/>
        <v>0</v>
      </c>
      <c r="AE319" s="127">
        <f t="shared" si="582"/>
        <v>0</v>
      </c>
      <c r="AF319" s="127">
        <f t="shared" si="582"/>
        <v>0</v>
      </c>
      <c r="AG319" s="127">
        <f t="shared" si="582"/>
        <v>0</v>
      </c>
      <c r="AH319" s="127">
        <f t="shared" si="582"/>
        <v>0</v>
      </c>
      <c r="AI319" s="127">
        <f t="shared" si="582"/>
        <v>0</v>
      </c>
      <c r="AJ319" s="127">
        <f t="shared" si="582"/>
        <v>0</v>
      </c>
      <c r="AK319" s="127">
        <f t="shared" si="582"/>
        <v>0</v>
      </c>
      <c r="AL319" s="127">
        <f t="shared" si="582"/>
        <v>0</v>
      </c>
      <c r="AM319" s="127">
        <f t="shared" si="582"/>
        <v>0</v>
      </c>
      <c r="AN319" s="127">
        <f t="shared" si="582"/>
        <v>0</v>
      </c>
      <c r="AO319" s="127">
        <f t="shared" si="582"/>
        <v>0</v>
      </c>
      <c r="AP319" s="127">
        <f t="shared" si="582"/>
        <v>0</v>
      </c>
      <c r="AQ319" s="127">
        <f t="shared" si="582"/>
        <v>0</v>
      </c>
      <c r="AR319" s="332"/>
    </row>
    <row r="320" spans="1:44" ht="35.25" customHeight="1">
      <c r="A320" s="325"/>
      <c r="B320" s="328"/>
      <c r="C320" s="329"/>
      <c r="D320" s="150" t="s">
        <v>37</v>
      </c>
      <c r="E320" s="217">
        <f t="shared" ref="E320:E322" si="583">H320+K320+N320+Q320+T320+W320+Z320+AC320+AF320+AI320+AL320+AO320</f>
        <v>0</v>
      </c>
      <c r="F320" s="217">
        <f t="shared" ref="F320:F322" si="584">I320+L320+O320+R320+U320+X320+AA320+AD320+AG320+AJ320+AM320+AP320</f>
        <v>0</v>
      </c>
      <c r="G320" s="131" t="e">
        <v>#DIV/0!</v>
      </c>
      <c r="H320" s="123">
        <f>H300</f>
        <v>0</v>
      </c>
      <c r="I320" s="123">
        <f t="shared" ref="I320:AQ320" si="585">I300</f>
        <v>0</v>
      </c>
      <c r="J320" s="123">
        <f t="shared" si="585"/>
        <v>0</v>
      </c>
      <c r="K320" s="123">
        <f t="shared" si="585"/>
        <v>0</v>
      </c>
      <c r="L320" s="123">
        <f t="shared" si="585"/>
        <v>0</v>
      </c>
      <c r="M320" s="123">
        <f t="shared" si="585"/>
        <v>0</v>
      </c>
      <c r="N320" s="123">
        <f t="shared" si="585"/>
        <v>0</v>
      </c>
      <c r="O320" s="123">
        <f t="shared" si="585"/>
        <v>0</v>
      </c>
      <c r="P320" s="123">
        <f t="shared" si="585"/>
        <v>0</v>
      </c>
      <c r="Q320" s="123">
        <f t="shared" si="585"/>
        <v>0</v>
      </c>
      <c r="R320" s="123">
        <f t="shared" si="585"/>
        <v>0</v>
      </c>
      <c r="S320" s="123">
        <f t="shared" si="585"/>
        <v>0</v>
      </c>
      <c r="T320" s="123">
        <f t="shared" si="585"/>
        <v>0</v>
      </c>
      <c r="U320" s="123">
        <f t="shared" si="585"/>
        <v>0</v>
      </c>
      <c r="V320" s="123">
        <f t="shared" si="585"/>
        <v>0</v>
      </c>
      <c r="W320" s="123">
        <f t="shared" si="585"/>
        <v>0</v>
      </c>
      <c r="X320" s="123">
        <f t="shared" si="585"/>
        <v>0</v>
      </c>
      <c r="Y320" s="123">
        <f t="shared" si="585"/>
        <v>0</v>
      </c>
      <c r="Z320" s="123">
        <f t="shared" si="585"/>
        <v>0</v>
      </c>
      <c r="AA320" s="123">
        <f t="shared" si="585"/>
        <v>0</v>
      </c>
      <c r="AB320" s="123">
        <f t="shared" si="585"/>
        <v>0</v>
      </c>
      <c r="AC320" s="123">
        <f t="shared" si="585"/>
        <v>0</v>
      </c>
      <c r="AD320" s="123">
        <f t="shared" si="585"/>
        <v>0</v>
      </c>
      <c r="AE320" s="123">
        <f t="shared" si="585"/>
        <v>0</v>
      </c>
      <c r="AF320" s="123">
        <f t="shared" si="585"/>
        <v>0</v>
      </c>
      <c r="AG320" s="123">
        <f t="shared" si="585"/>
        <v>0</v>
      </c>
      <c r="AH320" s="123">
        <f t="shared" si="585"/>
        <v>0</v>
      </c>
      <c r="AI320" s="123">
        <f t="shared" si="585"/>
        <v>0</v>
      </c>
      <c r="AJ320" s="123">
        <f t="shared" si="585"/>
        <v>0</v>
      </c>
      <c r="AK320" s="123">
        <f t="shared" si="585"/>
        <v>0</v>
      </c>
      <c r="AL320" s="123">
        <f t="shared" si="585"/>
        <v>0</v>
      </c>
      <c r="AM320" s="123">
        <f t="shared" si="585"/>
        <v>0</v>
      </c>
      <c r="AN320" s="123">
        <f t="shared" si="585"/>
        <v>0</v>
      </c>
      <c r="AO320" s="123">
        <f t="shared" si="585"/>
        <v>0</v>
      </c>
      <c r="AP320" s="123">
        <f t="shared" si="585"/>
        <v>0</v>
      </c>
      <c r="AQ320" s="123">
        <f t="shared" si="585"/>
        <v>0</v>
      </c>
      <c r="AR320" s="333"/>
    </row>
    <row r="321" spans="1:44" ht="33" customHeight="1">
      <c r="A321" s="325"/>
      <c r="B321" s="328"/>
      <c r="C321" s="329"/>
      <c r="D321" s="150" t="s">
        <v>2</v>
      </c>
      <c r="E321" s="217">
        <f t="shared" si="583"/>
        <v>0</v>
      </c>
      <c r="F321" s="217">
        <f t="shared" si="584"/>
        <v>0</v>
      </c>
      <c r="G321" s="131" t="e">
        <v>#DIV/0!</v>
      </c>
      <c r="H321" s="123">
        <f t="shared" ref="H321:AQ321" si="586">H301</f>
        <v>0</v>
      </c>
      <c r="I321" s="123">
        <f t="shared" si="586"/>
        <v>0</v>
      </c>
      <c r="J321" s="123">
        <f t="shared" si="586"/>
        <v>0</v>
      </c>
      <c r="K321" s="123">
        <f t="shared" si="586"/>
        <v>0</v>
      </c>
      <c r="L321" s="123">
        <f t="shared" si="586"/>
        <v>0</v>
      </c>
      <c r="M321" s="123">
        <f t="shared" si="586"/>
        <v>0</v>
      </c>
      <c r="N321" s="123">
        <f t="shared" si="586"/>
        <v>0</v>
      </c>
      <c r="O321" s="123">
        <f t="shared" si="586"/>
        <v>0</v>
      </c>
      <c r="P321" s="123">
        <f t="shared" si="586"/>
        <v>0</v>
      </c>
      <c r="Q321" s="123">
        <f t="shared" si="586"/>
        <v>0</v>
      </c>
      <c r="R321" s="123">
        <f t="shared" si="586"/>
        <v>0</v>
      </c>
      <c r="S321" s="123">
        <f t="shared" si="586"/>
        <v>0</v>
      </c>
      <c r="T321" s="123">
        <f t="shared" si="586"/>
        <v>0</v>
      </c>
      <c r="U321" s="123">
        <f t="shared" si="586"/>
        <v>0</v>
      </c>
      <c r="V321" s="123">
        <f t="shared" si="586"/>
        <v>0</v>
      </c>
      <c r="W321" s="123">
        <f t="shared" si="586"/>
        <v>0</v>
      </c>
      <c r="X321" s="123">
        <f t="shared" si="586"/>
        <v>0</v>
      </c>
      <c r="Y321" s="123">
        <f t="shared" si="586"/>
        <v>0</v>
      </c>
      <c r="Z321" s="123">
        <f t="shared" si="586"/>
        <v>0</v>
      </c>
      <c r="AA321" s="123">
        <f t="shared" si="586"/>
        <v>0</v>
      </c>
      <c r="AB321" s="123">
        <f t="shared" si="586"/>
        <v>0</v>
      </c>
      <c r="AC321" s="123">
        <f t="shared" si="586"/>
        <v>0</v>
      </c>
      <c r="AD321" s="123">
        <f t="shared" si="586"/>
        <v>0</v>
      </c>
      <c r="AE321" s="123">
        <f t="shared" si="586"/>
        <v>0</v>
      </c>
      <c r="AF321" s="123">
        <f t="shared" si="586"/>
        <v>0</v>
      </c>
      <c r="AG321" s="123">
        <f t="shared" si="586"/>
        <v>0</v>
      </c>
      <c r="AH321" s="123">
        <f t="shared" si="586"/>
        <v>0</v>
      </c>
      <c r="AI321" s="123">
        <f t="shared" si="586"/>
        <v>0</v>
      </c>
      <c r="AJ321" s="123">
        <f t="shared" si="586"/>
        <v>0</v>
      </c>
      <c r="AK321" s="123">
        <f t="shared" si="586"/>
        <v>0</v>
      </c>
      <c r="AL321" s="123">
        <f t="shared" si="586"/>
        <v>0</v>
      </c>
      <c r="AM321" s="123">
        <f t="shared" si="586"/>
        <v>0</v>
      </c>
      <c r="AN321" s="123">
        <f t="shared" si="586"/>
        <v>0</v>
      </c>
      <c r="AO321" s="123">
        <f t="shared" si="586"/>
        <v>0</v>
      </c>
      <c r="AP321" s="123">
        <f t="shared" si="586"/>
        <v>0</v>
      </c>
      <c r="AQ321" s="123">
        <f t="shared" si="586"/>
        <v>0</v>
      </c>
      <c r="AR321" s="333"/>
    </row>
    <row r="322" spans="1:44" ht="19.7" customHeight="1">
      <c r="A322" s="325"/>
      <c r="B322" s="330"/>
      <c r="C322" s="331"/>
      <c r="D322" s="151" t="s">
        <v>43</v>
      </c>
      <c r="E322" s="217">
        <f t="shared" si="583"/>
        <v>0</v>
      </c>
      <c r="F322" s="217">
        <f t="shared" si="584"/>
        <v>0</v>
      </c>
      <c r="G322" s="131" t="e">
        <v>#DIV/0!</v>
      </c>
      <c r="H322" s="123">
        <f t="shared" ref="H322:AQ322" si="587">H302</f>
        <v>0</v>
      </c>
      <c r="I322" s="123">
        <f t="shared" si="587"/>
        <v>0</v>
      </c>
      <c r="J322" s="123">
        <f t="shared" si="587"/>
        <v>0</v>
      </c>
      <c r="K322" s="123">
        <f t="shared" si="587"/>
        <v>0</v>
      </c>
      <c r="L322" s="123">
        <f t="shared" si="587"/>
        <v>0</v>
      </c>
      <c r="M322" s="123">
        <f t="shared" si="587"/>
        <v>0</v>
      </c>
      <c r="N322" s="123">
        <f t="shared" si="587"/>
        <v>0</v>
      </c>
      <c r="O322" s="123">
        <f t="shared" si="587"/>
        <v>0</v>
      </c>
      <c r="P322" s="123">
        <f t="shared" si="587"/>
        <v>0</v>
      </c>
      <c r="Q322" s="123">
        <f t="shared" si="587"/>
        <v>0</v>
      </c>
      <c r="R322" s="123">
        <f t="shared" si="587"/>
        <v>0</v>
      </c>
      <c r="S322" s="123">
        <f t="shared" si="587"/>
        <v>0</v>
      </c>
      <c r="T322" s="123">
        <f t="shared" si="587"/>
        <v>0</v>
      </c>
      <c r="U322" s="123">
        <f t="shared" si="587"/>
        <v>0</v>
      </c>
      <c r="V322" s="123">
        <f t="shared" si="587"/>
        <v>0</v>
      </c>
      <c r="W322" s="123">
        <f t="shared" si="587"/>
        <v>0</v>
      </c>
      <c r="X322" s="123">
        <f t="shared" si="587"/>
        <v>0</v>
      </c>
      <c r="Y322" s="123">
        <f t="shared" si="587"/>
        <v>0</v>
      </c>
      <c r="Z322" s="123">
        <f t="shared" si="587"/>
        <v>0</v>
      </c>
      <c r="AA322" s="123">
        <f t="shared" si="587"/>
        <v>0</v>
      </c>
      <c r="AB322" s="123">
        <f t="shared" si="587"/>
        <v>0</v>
      </c>
      <c r="AC322" s="123">
        <f t="shared" si="587"/>
        <v>0</v>
      </c>
      <c r="AD322" s="123">
        <f t="shared" si="587"/>
        <v>0</v>
      </c>
      <c r="AE322" s="123">
        <f t="shared" si="587"/>
        <v>0</v>
      </c>
      <c r="AF322" s="123">
        <f t="shared" si="587"/>
        <v>0</v>
      </c>
      <c r="AG322" s="123">
        <f t="shared" si="587"/>
        <v>0</v>
      </c>
      <c r="AH322" s="123">
        <f t="shared" si="587"/>
        <v>0</v>
      </c>
      <c r="AI322" s="123">
        <f t="shared" si="587"/>
        <v>0</v>
      </c>
      <c r="AJ322" s="123">
        <f t="shared" si="587"/>
        <v>0</v>
      </c>
      <c r="AK322" s="123">
        <f t="shared" si="587"/>
        <v>0</v>
      </c>
      <c r="AL322" s="123">
        <f t="shared" si="587"/>
        <v>0</v>
      </c>
      <c r="AM322" s="123">
        <f t="shared" si="587"/>
        <v>0</v>
      </c>
      <c r="AN322" s="123">
        <f t="shared" si="587"/>
        <v>0</v>
      </c>
      <c r="AO322" s="123">
        <f t="shared" si="587"/>
        <v>0</v>
      </c>
      <c r="AP322" s="123">
        <f t="shared" si="587"/>
        <v>0</v>
      </c>
      <c r="AQ322" s="123">
        <f t="shared" si="587"/>
        <v>0</v>
      </c>
      <c r="AR322" s="333"/>
    </row>
    <row r="323" spans="1:44" ht="19.7" customHeight="1">
      <c r="A323" s="334" t="s">
        <v>386</v>
      </c>
      <c r="B323" s="335"/>
      <c r="C323" s="335"/>
      <c r="D323" s="335"/>
      <c r="E323" s="335"/>
      <c r="F323" s="335"/>
      <c r="G323" s="335"/>
      <c r="H323" s="335"/>
      <c r="I323" s="335"/>
      <c r="J323" s="335"/>
      <c r="K323" s="335"/>
      <c r="L323" s="335"/>
      <c r="M323" s="335"/>
      <c r="N323" s="335"/>
      <c r="O323" s="335"/>
      <c r="P323" s="335"/>
      <c r="Q323" s="335"/>
      <c r="R323" s="335"/>
      <c r="S323" s="335"/>
      <c r="T323" s="335"/>
      <c r="U323" s="335"/>
      <c r="V323" s="335"/>
      <c r="W323" s="335"/>
      <c r="X323" s="335"/>
      <c r="Y323" s="335"/>
      <c r="Z323" s="335"/>
      <c r="AA323" s="335"/>
      <c r="AB323" s="335"/>
      <c r="AC323" s="335"/>
      <c r="AD323" s="335"/>
      <c r="AE323" s="335"/>
      <c r="AF323" s="335"/>
      <c r="AG323" s="335"/>
      <c r="AH323" s="335"/>
      <c r="AI323" s="335"/>
      <c r="AJ323" s="335"/>
      <c r="AK323" s="335"/>
      <c r="AL323" s="335"/>
      <c r="AM323" s="335"/>
      <c r="AN323" s="335"/>
      <c r="AO323" s="335"/>
      <c r="AP323" s="335"/>
      <c r="AQ323" s="335"/>
      <c r="AR323" s="336"/>
    </row>
    <row r="324" spans="1:44" ht="18.75" customHeight="1">
      <c r="A324" s="312" t="s">
        <v>388</v>
      </c>
      <c r="B324" s="313" t="s">
        <v>395</v>
      </c>
      <c r="C324" s="313" t="s">
        <v>328</v>
      </c>
      <c r="D324" s="132" t="s">
        <v>41</v>
      </c>
      <c r="E324" s="216">
        <f>SUM(E325:E327)</f>
        <v>5252.7667099999999</v>
      </c>
      <c r="F324" s="216">
        <f>SUM(F325:F327)</f>
        <v>0</v>
      </c>
      <c r="G324" s="127">
        <f>F324/E324*100</f>
        <v>0</v>
      </c>
      <c r="H324" s="127">
        <f t="shared" ref="H324:AQ324" si="588">SUM(H325:H327)</f>
        <v>0</v>
      </c>
      <c r="I324" s="127">
        <f t="shared" si="588"/>
        <v>0</v>
      </c>
      <c r="J324" s="127">
        <f t="shared" si="588"/>
        <v>0</v>
      </c>
      <c r="K324" s="127">
        <f t="shared" si="588"/>
        <v>0</v>
      </c>
      <c r="L324" s="127">
        <f t="shared" si="588"/>
        <v>0</v>
      </c>
      <c r="M324" s="127">
        <f t="shared" si="588"/>
        <v>0</v>
      </c>
      <c r="N324" s="127">
        <f t="shared" si="588"/>
        <v>0</v>
      </c>
      <c r="O324" s="127">
        <f t="shared" si="588"/>
        <v>0</v>
      </c>
      <c r="P324" s="127">
        <f t="shared" si="588"/>
        <v>0</v>
      </c>
      <c r="Q324" s="127">
        <f t="shared" si="588"/>
        <v>0</v>
      </c>
      <c r="R324" s="127">
        <f t="shared" si="588"/>
        <v>0</v>
      </c>
      <c r="S324" s="127">
        <f t="shared" si="588"/>
        <v>0</v>
      </c>
      <c r="T324" s="127">
        <f t="shared" si="588"/>
        <v>0</v>
      </c>
      <c r="U324" s="127">
        <f t="shared" si="588"/>
        <v>0</v>
      </c>
      <c r="V324" s="127">
        <f t="shared" si="588"/>
        <v>0</v>
      </c>
      <c r="W324" s="127">
        <f t="shared" si="588"/>
        <v>0</v>
      </c>
      <c r="X324" s="127">
        <f t="shared" si="588"/>
        <v>0</v>
      </c>
      <c r="Y324" s="127">
        <f t="shared" si="588"/>
        <v>0</v>
      </c>
      <c r="Z324" s="127">
        <f t="shared" si="588"/>
        <v>0</v>
      </c>
      <c r="AA324" s="127">
        <f t="shared" si="588"/>
        <v>0</v>
      </c>
      <c r="AB324" s="127">
        <f t="shared" si="588"/>
        <v>0</v>
      </c>
      <c r="AC324" s="127">
        <f t="shared" si="588"/>
        <v>0</v>
      </c>
      <c r="AD324" s="127">
        <f t="shared" si="588"/>
        <v>0</v>
      </c>
      <c r="AE324" s="127">
        <f t="shared" si="588"/>
        <v>0</v>
      </c>
      <c r="AF324" s="127">
        <f t="shared" si="588"/>
        <v>5252.7667099999999</v>
      </c>
      <c r="AG324" s="127">
        <f t="shared" si="588"/>
        <v>0</v>
      </c>
      <c r="AH324" s="127">
        <f t="shared" si="588"/>
        <v>0</v>
      </c>
      <c r="AI324" s="127">
        <f t="shared" si="588"/>
        <v>0</v>
      </c>
      <c r="AJ324" s="127">
        <f t="shared" si="588"/>
        <v>0</v>
      </c>
      <c r="AK324" s="127">
        <f t="shared" si="588"/>
        <v>0</v>
      </c>
      <c r="AL324" s="127">
        <f t="shared" si="588"/>
        <v>0</v>
      </c>
      <c r="AM324" s="127">
        <f t="shared" si="588"/>
        <v>0</v>
      </c>
      <c r="AN324" s="127">
        <f t="shared" si="588"/>
        <v>0</v>
      </c>
      <c r="AO324" s="127">
        <f t="shared" si="588"/>
        <v>0</v>
      </c>
      <c r="AP324" s="127">
        <f t="shared" si="588"/>
        <v>0</v>
      </c>
      <c r="AQ324" s="127">
        <f t="shared" si="588"/>
        <v>0</v>
      </c>
      <c r="AR324" s="310"/>
    </row>
    <row r="325" spans="1:44" ht="31.5">
      <c r="A325" s="312"/>
      <c r="B325" s="313"/>
      <c r="C325" s="313"/>
      <c r="D325" s="150" t="s">
        <v>37</v>
      </c>
      <c r="E325" s="217">
        <f t="shared" ref="E325:E327" si="589">H325+K325+N325+Q325+T325+W325+Z325+AC325+AF325+AI325+AL325+AO325</f>
        <v>1635.8</v>
      </c>
      <c r="F325" s="217">
        <f t="shared" ref="F325:F327" si="590">I325+L325+O325+R325+U325+X325+AA325+AD325+AG325+AJ325+AM325+AP325</f>
        <v>0</v>
      </c>
      <c r="G325" s="127">
        <f t="shared" ref="G325:G327" si="591">F325/E325*100</f>
        <v>0</v>
      </c>
      <c r="H325" s="123">
        <f>H329</f>
        <v>0</v>
      </c>
      <c r="I325" s="123">
        <f t="shared" ref="I325:AQ325" si="592">I329</f>
        <v>0</v>
      </c>
      <c r="J325" s="123">
        <f t="shared" si="592"/>
        <v>0</v>
      </c>
      <c r="K325" s="123">
        <f t="shared" si="592"/>
        <v>0</v>
      </c>
      <c r="L325" s="123">
        <f t="shared" si="592"/>
        <v>0</v>
      </c>
      <c r="M325" s="123">
        <f t="shared" si="592"/>
        <v>0</v>
      </c>
      <c r="N325" s="123">
        <f t="shared" si="592"/>
        <v>0</v>
      </c>
      <c r="O325" s="123">
        <f t="shared" si="592"/>
        <v>0</v>
      </c>
      <c r="P325" s="123">
        <f t="shared" si="592"/>
        <v>0</v>
      </c>
      <c r="Q325" s="123">
        <f t="shared" si="592"/>
        <v>0</v>
      </c>
      <c r="R325" s="123">
        <f t="shared" si="592"/>
        <v>0</v>
      </c>
      <c r="S325" s="123">
        <f t="shared" si="592"/>
        <v>0</v>
      </c>
      <c r="T325" s="123">
        <f t="shared" si="592"/>
        <v>0</v>
      </c>
      <c r="U325" s="123">
        <f t="shared" si="592"/>
        <v>0</v>
      </c>
      <c r="V325" s="123">
        <f t="shared" si="592"/>
        <v>0</v>
      </c>
      <c r="W325" s="123">
        <f t="shared" si="592"/>
        <v>0</v>
      </c>
      <c r="X325" s="123">
        <f t="shared" si="592"/>
        <v>0</v>
      </c>
      <c r="Y325" s="123">
        <f t="shared" si="592"/>
        <v>0</v>
      </c>
      <c r="Z325" s="123">
        <f t="shared" si="592"/>
        <v>0</v>
      </c>
      <c r="AA325" s="123">
        <f t="shared" si="592"/>
        <v>0</v>
      </c>
      <c r="AB325" s="123">
        <f t="shared" si="592"/>
        <v>0</v>
      </c>
      <c r="AC325" s="123">
        <f t="shared" si="592"/>
        <v>0</v>
      </c>
      <c r="AD325" s="123">
        <f t="shared" si="592"/>
        <v>0</v>
      </c>
      <c r="AE325" s="123">
        <f t="shared" si="592"/>
        <v>0</v>
      </c>
      <c r="AF325" s="123">
        <f t="shared" si="592"/>
        <v>1635.8</v>
      </c>
      <c r="AG325" s="123">
        <f t="shared" si="592"/>
        <v>0</v>
      </c>
      <c r="AH325" s="123">
        <f t="shared" si="592"/>
        <v>0</v>
      </c>
      <c r="AI325" s="123">
        <f t="shared" si="592"/>
        <v>0</v>
      </c>
      <c r="AJ325" s="123">
        <f t="shared" si="592"/>
        <v>0</v>
      </c>
      <c r="AK325" s="123">
        <f t="shared" si="592"/>
        <v>0</v>
      </c>
      <c r="AL325" s="123">
        <f t="shared" si="592"/>
        <v>0</v>
      </c>
      <c r="AM325" s="123">
        <f t="shared" si="592"/>
        <v>0</v>
      </c>
      <c r="AN325" s="123">
        <f t="shared" si="592"/>
        <v>0</v>
      </c>
      <c r="AO325" s="123">
        <f t="shared" si="592"/>
        <v>0</v>
      </c>
      <c r="AP325" s="123">
        <f t="shared" si="592"/>
        <v>0</v>
      </c>
      <c r="AQ325" s="123">
        <f t="shared" si="592"/>
        <v>0</v>
      </c>
      <c r="AR325" s="311"/>
    </row>
    <row r="326" spans="1:44" ht="46.5" customHeight="1">
      <c r="A326" s="312"/>
      <c r="B326" s="313"/>
      <c r="C326" s="313"/>
      <c r="D326" s="150" t="s">
        <v>2</v>
      </c>
      <c r="E326" s="217">
        <f t="shared" si="589"/>
        <v>2566.4133700000002</v>
      </c>
      <c r="F326" s="217">
        <f t="shared" si="590"/>
        <v>0</v>
      </c>
      <c r="G326" s="127">
        <f t="shared" si="591"/>
        <v>0</v>
      </c>
      <c r="H326" s="123">
        <f t="shared" ref="H326:AQ326" si="593">H330</f>
        <v>0</v>
      </c>
      <c r="I326" s="123">
        <f t="shared" si="593"/>
        <v>0</v>
      </c>
      <c r="J326" s="123">
        <f t="shared" si="593"/>
        <v>0</v>
      </c>
      <c r="K326" s="123">
        <f t="shared" si="593"/>
        <v>0</v>
      </c>
      <c r="L326" s="123">
        <f t="shared" si="593"/>
        <v>0</v>
      </c>
      <c r="M326" s="123">
        <f t="shared" si="593"/>
        <v>0</v>
      </c>
      <c r="N326" s="123">
        <f t="shared" si="593"/>
        <v>0</v>
      </c>
      <c r="O326" s="123">
        <f t="shared" si="593"/>
        <v>0</v>
      </c>
      <c r="P326" s="123">
        <f t="shared" si="593"/>
        <v>0</v>
      </c>
      <c r="Q326" s="123">
        <f t="shared" si="593"/>
        <v>0</v>
      </c>
      <c r="R326" s="123">
        <f t="shared" si="593"/>
        <v>0</v>
      </c>
      <c r="S326" s="123">
        <f t="shared" si="593"/>
        <v>0</v>
      </c>
      <c r="T326" s="123">
        <f t="shared" si="593"/>
        <v>0</v>
      </c>
      <c r="U326" s="123">
        <f t="shared" si="593"/>
        <v>0</v>
      </c>
      <c r="V326" s="123">
        <f t="shared" si="593"/>
        <v>0</v>
      </c>
      <c r="W326" s="123">
        <f t="shared" si="593"/>
        <v>0</v>
      </c>
      <c r="X326" s="123">
        <f t="shared" si="593"/>
        <v>0</v>
      </c>
      <c r="Y326" s="123">
        <f t="shared" si="593"/>
        <v>0</v>
      </c>
      <c r="Z326" s="123">
        <f t="shared" si="593"/>
        <v>0</v>
      </c>
      <c r="AA326" s="123">
        <f t="shared" si="593"/>
        <v>0</v>
      </c>
      <c r="AB326" s="123">
        <f t="shared" si="593"/>
        <v>0</v>
      </c>
      <c r="AC326" s="123">
        <f t="shared" si="593"/>
        <v>0</v>
      </c>
      <c r="AD326" s="123">
        <f t="shared" si="593"/>
        <v>0</v>
      </c>
      <c r="AE326" s="123">
        <f t="shared" si="593"/>
        <v>0</v>
      </c>
      <c r="AF326" s="123">
        <f t="shared" si="593"/>
        <v>2566.4133700000002</v>
      </c>
      <c r="AG326" s="123">
        <f t="shared" si="593"/>
        <v>0</v>
      </c>
      <c r="AH326" s="123">
        <f t="shared" si="593"/>
        <v>0</v>
      </c>
      <c r="AI326" s="123">
        <f t="shared" si="593"/>
        <v>0</v>
      </c>
      <c r="AJ326" s="123">
        <f t="shared" si="593"/>
        <v>0</v>
      </c>
      <c r="AK326" s="123">
        <f t="shared" si="593"/>
        <v>0</v>
      </c>
      <c r="AL326" s="123">
        <f t="shared" si="593"/>
        <v>0</v>
      </c>
      <c r="AM326" s="123">
        <f t="shared" si="593"/>
        <v>0</v>
      </c>
      <c r="AN326" s="123">
        <f t="shared" si="593"/>
        <v>0</v>
      </c>
      <c r="AO326" s="123">
        <f t="shared" si="593"/>
        <v>0</v>
      </c>
      <c r="AP326" s="123">
        <f t="shared" si="593"/>
        <v>0</v>
      </c>
      <c r="AQ326" s="123">
        <f t="shared" si="593"/>
        <v>0</v>
      </c>
      <c r="AR326" s="311"/>
    </row>
    <row r="327" spans="1:44" ht="27.2" customHeight="1">
      <c r="A327" s="312"/>
      <c r="B327" s="313"/>
      <c r="C327" s="313"/>
      <c r="D327" s="151" t="s">
        <v>43</v>
      </c>
      <c r="E327" s="217">
        <f t="shared" si="589"/>
        <v>1050.5533399999999</v>
      </c>
      <c r="F327" s="217">
        <f t="shared" si="590"/>
        <v>0</v>
      </c>
      <c r="G327" s="127">
        <f t="shared" si="591"/>
        <v>0</v>
      </c>
      <c r="H327" s="123">
        <f t="shared" ref="H327:AQ327" si="594">H331</f>
        <v>0</v>
      </c>
      <c r="I327" s="123">
        <f t="shared" si="594"/>
        <v>0</v>
      </c>
      <c r="J327" s="123">
        <f t="shared" si="594"/>
        <v>0</v>
      </c>
      <c r="K327" s="123">
        <f t="shared" si="594"/>
        <v>0</v>
      </c>
      <c r="L327" s="123">
        <f t="shared" si="594"/>
        <v>0</v>
      </c>
      <c r="M327" s="123">
        <f t="shared" si="594"/>
        <v>0</v>
      </c>
      <c r="N327" s="123">
        <f t="shared" si="594"/>
        <v>0</v>
      </c>
      <c r="O327" s="123">
        <f t="shared" si="594"/>
        <v>0</v>
      </c>
      <c r="P327" s="123">
        <f t="shared" si="594"/>
        <v>0</v>
      </c>
      <c r="Q327" s="123">
        <f t="shared" si="594"/>
        <v>0</v>
      </c>
      <c r="R327" s="123">
        <f t="shared" si="594"/>
        <v>0</v>
      </c>
      <c r="S327" s="123">
        <f t="shared" si="594"/>
        <v>0</v>
      </c>
      <c r="T327" s="123">
        <f t="shared" si="594"/>
        <v>0</v>
      </c>
      <c r="U327" s="123">
        <f t="shared" si="594"/>
        <v>0</v>
      </c>
      <c r="V327" s="123">
        <f t="shared" si="594"/>
        <v>0</v>
      </c>
      <c r="W327" s="123">
        <f t="shared" si="594"/>
        <v>0</v>
      </c>
      <c r="X327" s="123">
        <f t="shared" si="594"/>
        <v>0</v>
      </c>
      <c r="Y327" s="123">
        <f t="shared" si="594"/>
        <v>0</v>
      </c>
      <c r="Z327" s="123">
        <f t="shared" si="594"/>
        <v>0</v>
      </c>
      <c r="AA327" s="123">
        <f t="shared" si="594"/>
        <v>0</v>
      </c>
      <c r="AB327" s="123">
        <f t="shared" si="594"/>
        <v>0</v>
      </c>
      <c r="AC327" s="123">
        <f t="shared" si="594"/>
        <v>0</v>
      </c>
      <c r="AD327" s="123">
        <f t="shared" si="594"/>
        <v>0</v>
      </c>
      <c r="AE327" s="123">
        <f t="shared" si="594"/>
        <v>0</v>
      </c>
      <c r="AF327" s="123">
        <f t="shared" si="594"/>
        <v>1050.5533399999999</v>
      </c>
      <c r="AG327" s="123">
        <f t="shared" si="594"/>
        <v>0</v>
      </c>
      <c r="AH327" s="123">
        <f t="shared" si="594"/>
        <v>0</v>
      </c>
      <c r="AI327" s="123">
        <f t="shared" si="594"/>
        <v>0</v>
      </c>
      <c r="AJ327" s="123">
        <f t="shared" si="594"/>
        <v>0</v>
      </c>
      <c r="AK327" s="123">
        <f t="shared" si="594"/>
        <v>0</v>
      </c>
      <c r="AL327" s="123">
        <f t="shared" si="594"/>
        <v>0</v>
      </c>
      <c r="AM327" s="123">
        <f t="shared" si="594"/>
        <v>0</v>
      </c>
      <c r="AN327" s="123">
        <f t="shared" si="594"/>
        <v>0</v>
      </c>
      <c r="AO327" s="123">
        <f t="shared" si="594"/>
        <v>0</v>
      </c>
      <c r="AP327" s="123">
        <f t="shared" si="594"/>
        <v>0</v>
      </c>
      <c r="AQ327" s="123">
        <f t="shared" si="594"/>
        <v>0</v>
      </c>
      <c r="AR327" s="311"/>
    </row>
    <row r="328" spans="1:44" ht="18.75" customHeight="1">
      <c r="A328" s="312" t="s">
        <v>389</v>
      </c>
      <c r="B328" s="313" t="s">
        <v>396</v>
      </c>
      <c r="C328" s="313" t="s">
        <v>394</v>
      </c>
      <c r="D328" s="132" t="s">
        <v>41</v>
      </c>
      <c r="E328" s="216">
        <f>SUM(E329:E331)</f>
        <v>5252.7667099999999</v>
      </c>
      <c r="F328" s="216">
        <f>SUM(F329:F331)</f>
        <v>0</v>
      </c>
      <c r="G328" s="127">
        <f>F328/E328*100</f>
        <v>0</v>
      </c>
      <c r="H328" s="127">
        <f>SUM(H329:H331)</f>
        <v>0</v>
      </c>
      <c r="I328" s="127">
        <f t="shared" ref="I328:AQ328" si="595">SUM(I329:I331)</f>
        <v>0</v>
      </c>
      <c r="J328" s="127">
        <f t="shared" si="595"/>
        <v>0</v>
      </c>
      <c r="K328" s="127">
        <f t="shared" si="595"/>
        <v>0</v>
      </c>
      <c r="L328" s="127">
        <f t="shared" si="595"/>
        <v>0</v>
      </c>
      <c r="M328" s="127">
        <f t="shared" si="595"/>
        <v>0</v>
      </c>
      <c r="N328" s="127">
        <f t="shared" si="595"/>
        <v>0</v>
      </c>
      <c r="O328" s="127">
        <f t="shared" si="595"/>
        <v>0</v>
      </c>
      <c r="P328" s="127">
        <f t="shared" si="595"/>
        <v>0</v>
      </c>
      <c r="Q328" s="127">
        <f t="shared" si="595"/>
        <v>0</v>
      </c>
      <c r="R328" s="127">
        <f t="shared" si="595"/>
        <v>0</v>
      </c>
      <c r="S328" s="127">
        <f t="shared" si="595"/>
        <v>0</v>
      </c>
      <c r="T328" s="127">
        <f t="shared" si="595"/>
        <v>0</v>
      </c>
      <c r="U328" s="127">
        <f t="shared" si="595"/>
        <v>0</v>
      </c>
      <c r="V328" s="127">
        <f t="shared" si="595"/>
        <v>0</v>
      </c>
      <c r="W328" s="127">
        <f t="shared" si="595"/>
        <v>0</v>
      </c>
      <c r="X328" s="127">
        <f t="shared" si="595"/>
        <v>0</v>
      </c>
      <c r="Y328" s="127">
        <f t="shared" si="595"/>
        <v>0</v>
      </c>
      <c r="Z328" s="127">
        <f t="shared" si="595"/>
        <v>0</v>
      </c>
      <c r="AA328" s="127">
        <f t="shared" si="595"/>
        <v>0</v>
      </c>
      <c r="AB328" s="127">
        <f t="shared" si="595"/>
        <v>0</v>
      </c>
      <c r="AC328" s="127">
        <f t="shared" si="595"/>
        <v>0</v>
      </c>
      <c r="AD328" s="127">
        <f t="shared" si="595"/>
        <v>0</v>
      </c>
      <c r="AE328" s="127">
        <f t="shared" si="595"/>
        <v>0</v>
      </c>
      <c r="AF328" s="127">
        <f t="shared" si="595"/>
        <v>5252.7667099999999</v>
      </c>
      <c r="AG328" s="127">
        <f t="shared" si="595"/>
        <v>0</v>
      </c>
      <c r="AH328" s="127">
        <f t="shared" si="595"/>
        <v>0</v>
      </c>
      <c r="AI328" s="127">
        <f t="shared" si="595"/>
        <v>0</v>
      </c>
      <c r="AJ328" s="127">
        <f t="shared" si="595"/>
        <v>0</v>
      </c>
      <c r="AK328" s="127">
        <f t="shared" si="595"/>
        <v>0</v>
      </c>
      <c r="AL328" s="127">
        <f t="shared" si="595"/>
        <v>0</v>
      </c>
      <c r="AM328" s="127">
        <f t="shared" si="595"/>
        <v>0</v>
      </c>
      <c r="AN328" s="127">
        <f t="shared" si="595"/>
        <v>0</v>
      </c>
      <c r="AO328" s="127">
        <f t="shared" si="595"/>
        <v>0</v>
      </c>
      <c r="AP328" s="127">
        <f t="shared" si="595"/>
        <v>0</v>
      </c>
      <c r="AQ328" s="127">
        <f t="shared" si="595"/>
        <v>0</v>
      </c>
      <c r="AR328" s="310"/>
    </row>
    <row r="329" spans="1:44" ht="31.5">
      <c r="A329" s="312"/>
      <c r="B329" s="313"/>
      <c r="C329" s="313"/>
      <c r="D329" s="150" t="s">
        <v>37</v>
      </c>
      <c r="E329" s="217">
        <f t="shared" ref="E329:E331" si="596">H329+K329+N329+Q329+T329+W329+Z329+AC329+AF329+AI329+AL329+AO329</f>
        <v>1635.8</v>
      </c>
      <c r="F329" s="217">
        <f t="shared" ref="F329:F331" si="597">I329+L329+O329+R329+U329+X329+AA329+AD329+AG329+AJ329+AM329+AP329</f>
        <v>0</v>
      </c>
      <c r="G329" s="127">
        <f t="shared" ref="G329:G331" si="598">F329/E329*100</f>
        <v>0</v>
      </c>
      <c r="H329" s="123"/>
      <c r="I329" s="123"/>
      <c r="J329" s="131"/>
      <c r="K329" s="123"/>
      <c r="L329" s="123"/>
      <c r="M329" s="131"/>
      <c r="N329" s="123"/>
      <c r="O329" s="123"/>
      <c r="P329" s="131"/>
      <c r="Q329" s="123"/>
      <c r="R329" s="123"/>
      <c r="S329" s="131"/>
      <c r="T329" s="123"/>
      <c r="U329" s="123"/>
      <c r="V329" s="131"/>
      <c r="W329" s="123"/>
      <c r="X329" s="123"/>
      <c r="Y329" s="131"/>
      <c r="Z329" s="123"/>
      <c r="AA329" s="123"/>
      <c r="AB329" s="131"/>
      <c r="AC329" s="123"/>
      <c r="AD329" s="123"/>
      <c r="AE329" s="131"/>
      <c r="AF329" s="123">
        <v>1635.8</v>
      </c>
      <c r="AG329" s="123"/>
      <c r="AH329" s="131"/>
      <c r="AI329" s="123"/>
      <c r="AJ329" s="123"/>
      <c r="AK329" s="123"/>
      <c r="AL329" s="123"/>
      <c r="AM329" s="123"/>
      <c r="AN329" s="131"/>
      <c r="AO329" s="123"/>
      <c r="AP329" s="123"/>
      <c r="AQ329" s="131"/>
      <c r="AR329" s="311"/>
    </row>
    <row r="330" spans="1:44" ht="46.5" customHeight="1">
      <c r="A330" s="312"/>
      <c r="B330" s="313"/>
      <c r="C330" s="313"/>
      <c r="D330" s="150" t="s">
        <v>2</v>
      </c>
      <c r="E330" s="217">
        <f t="shared" si="596"/>
        <v>2566.4133700000002</v>
      </c>
      <c r="F330" s="217">
        <f t="shared" si="597"/>
        <v>0</v>
      </c>
      <c r="G330" s="127">
        <f t="shared" si="598"/>
        <v>0</v>
      </c>
      <c r="H330" s="123"/>
      <c r="I330" s="123"/>
      <c r="J330" s="131"/>
      <c r="K330" s="123"/>
      <c r="L330" s="123"/>
      <c r="M330" s="131"/>
      <c r="N330" s="123"/>
      <c r="O330" s="123"/>
      <c r="P330" s="131"/>
      <c r="Q330" s="123"/>
      <c r="R330" s="123"/>
      <c r="S330" s="131"/>
      <c r="T330" s="123"/>
      <c r="U330" s="123"/>
      <c r="V330" s="131"/>
      <c r="W330" s="123"/>
      <c r="X330" s="123"/>
      <c r="Y330" s="131"/>
      <c r="Z330" s="123"/>
      <c r="AA330" s="123"/>
      <c r="AB330" s="131"/>
      <c r="AC330" s="123"/>
      <c r="AD330" s="123"/>
      <c r="AE330" s="131"/>
      <c r="AF330" s="123">
        <v>2566.4133700000002</v>
      </c>
      <c r="AG330" s="123"/>
      <c r="AH330" s="131"/>
      <c r="AI330" s="123"/>
      <c r="AJ330" s="123"/>
      <c r="AK330" s="131"/>
      <c r="AL330" s="123"/>
      <c r="AM330" s="123"/>
      <c r="AN330" s="131"/>
      <c r="AO330" s="123"/>
      <c r="AP330" s="123"/>
      <c r="AQ330" s="131"/>
      <c r="AR330" s="311"/>
    </row>
    <row r="331" spans="1:44" ht="27.2" customHeight="1">
      <c r="A331" s="312"/>
      <c r="B331" s="313"/>
      <c r="C331" s="313"/>
      <c r="D331" s="151" t="s">
        <v>43</v>
      </c>
      <c r="E331" s="217">
        <f t="shared" si="596"/>
        <v>1050.5533399999999</v>
      </c>
      <c r="F331" s="217">
        <f t="shared" si="597"/>
        <v>0</v>
      </c>
      <c r="G331" s="127">
        <f t="shared" si="598"/>
        <v>0</v>
      </c>
      <c r="H331" s="123"/>
      <c r="I331" s="123"/>
      <c r="J331" s="131"/>
      <c r="K331" s="123"/>
      <c r="L331" s="123"/>
      <c r="M331" s="131"/>
      <c r="N331" s="123"/>
      <c r="O331" s="123"/>
      <c r="P331" s="131"/>
      <c r="Q331" s="123"/>
      <c r="R331" s="123"/>
      <c r="S331" s="131"/>
      <c r="T331" s="123"/>
      <c r="U331" s="123"/>
      <c r="V331" s="131"/>
      <c r="W331" s="123"/>
      <c r="X331" s="123"/>
      <c r="Y331" s="131"/>
      <c r="Z331" s="123"/>
      <c r="AA331" s="123"/>
      <c r="AB331" s="131"/>
      <c r="AC331" s="123"/>
      <c r="AD331" s="123"/>
      <c r="AE331" s="131"/>
      <c r="AF331" s="123">
        <v>1050.5533399999999</v>
      </c>
      <c r="AG331" s="123"/>
      <c r="AH331" s="131"/>
      <c r="AI331" s="123"/>
      <c r="AJ331" s="123"/>
      <c r="AK331" s="131"/>
      <c r="AL331" s="123"/>
      <c r="AM331" s="123"/>
      <c r="AN331" s="131"/>
      <c r="AO331" s="123"/>
      <c r="AP331" s="123"/>
      <c r="AQ331" s="131"/>
      <c r="AR331" s="311"/>
    </row>
    <row r="332" spans="1:44" s="136" customFormat="1" ht="22.15" customHeight="1">
      <c r="A332" s="312" t="s">
        <v>390</v>
      </c>
      <c r="B332" s="392" t="s">
        <v>397</v>
      </c>
      <c r="C332" s="314" t="s">
        <v>394</v>
      </c>
      <c r="D332" s="132" t="s">
        <v>41</v>
      </c>
      <c r="E332" s="216">
        <f>SUM(E333:E335)</f>
        <v>1803.5662500000001</v>
      </c>
      <c r="F332" s="216">
        <f>SUM(F333:F335)</f>
        <v>0</v>
      </c>
      <c r="G332" s="127">
        <f>F332/E332*100</f>
        <v>0</v>
      </c>
      <c r="H332" s="127">
        <f>SUM(H333:H335)</f>
        <v>0</v>
      </c>
      <c r="I332" s="127">
        <f t="shared" ref="I332:AQ332" si="599">SUM(I333:I335)</f>
        <v>0</v>
      </c>
      <c r="J332" s="127">
        <f t="shared" si="599"/>
        <v>0</v>
      </c>
      <c r="K332" s="127">
        <f t="shared" si="599"/>
        <v>0</v>
      </c>
      <c r="L332" s="127">
        <f t="shared" si="599"/>
        <v>0</v>
      </c>
      <c r="M332" s="127">
        <f t="shared" si="599"/>
        <v>0</v>
      </c>
      <c r="N332" s="127">
        <f t="shared" si="599"/>
        <v>0</v>
      </c>
      <c r="O332" s="127">
        <f t="shared" si="599"/>
        <v>0</v>
      </c>
      <c r="P332" s="127">
        <f t="shared" si="599"/>
        <v>0</v>
      </c>
      <c r="Q332" s="127">
        <f t="shared" si="599"/>
        <v>0</v>
      </c>
      <c r="R332" s="127">
        <f t="shared" si="599"/>
        <v>0</v>
      </c>
      <c r="S332" s="127">
        <f t="shared" si="599"/>
        <v>0</v>
      </c>
      <c r="T332" s="127">
        <f t="shared" si="599"/>
        <v>0</v>
      </c>
      <c r="U332" s="127">
        <f t="shared" si="599"/>
        <v>0</v>
      </c>
      <c r="V332" s="127">
        <f t="shared" si="599"/>
        <v>0</v>
      </c>
      <c r="W332" s="127">
        <f t="shared" si="599"/>
        <v>0</v>
      </c>
      <c r="X332" s="127">
        <f t="shared" si="599"/>
        <v>0</v>
      </c>
      <c r="Y332" s="127">
        <f t="shared" si="599"/>
        <v>0</v>
      </c>
      <c r="Z332" s="127">
        <f t="shared" si="599"/>
        <v>0</v>
      </c>
      <c r="AA332" s="127">
        <f t="shared" si="599"/>
        <v>0</v>
      </c>
      <c r="AB332" s="127">
        <f t="shared" si="599"/>
        <v>0</v>
      </c>
      <c r="AC332" s="127">
        <f t="shared" si="599"/>
        <v>0</v>
      </c>
      <c r="AD332" s="127">
        <f t="shared" si="599"/>
        <v>0</v>
      </c>
      <c r="AE332" s="127">
        <f t="shared" si="599"/>
        <v>0</v>
      </c>
      <c r="AF332" s="127">
        <f t="shared" si="599"/>
        <v>1803.5662500000001</v>
      </c>
      <c r="AG332" s="127">
        <f t="shared" si="599"/>
        <v>0</v>
      </c>
      <c r="AH332" s="127">
        <f t="shared" si="599"/>
        <v>0</v>
      </c>
      <c r="AI332" s="127">
        <f t="shared" si="599"/>
        <v>0</v>
      </c>
      <c r="AJ332" s="127">
        <f t="shared" si="599"/>
        <v>0</v>
      </c>
      <c r="AK332" s="127">
        <f t="shared" si="599"/>
        <v>0</v>
      </c>
      <c r="AL332" s="127">
        <f t="shared" si="599"/>
        <v>0</v>
      </c>
      <c r="AM332" s="127">
        <f t="shared" si="599"/>
        <v>0</v>
      </c>
      <c r="AN332" s="127">
        <f t="shared" si="599"/>
        <v>0</v>
      </c>
      <c r="AO332" s="127">
        <f t="shared" si="599"/>
        <v>0</v>
      </c>
      <c r="AP332" s="127">
        <f t="shared" si="599"/>
        <v>0</v>
      </c>
      <c r="AQ332" s="127">
        <f t="shared" si="599"/>
        <v>0</v>
      </c>
      <c r="AR332" s="310"/>
    </row>
    <row r="333" spans="1:44" ht="31.5">
      <c r="A333" s="312"/>
      <c r="B333" s="392"/>
      <c r="C333" s="314"/>
      <c r="D333" s="150" t="s">
        <v>37</v>
      </c>
      <c r="E333" s="217">
        <f t="shared" ref="E333:E335" si="600">H333+K333+N333+Q333+T333+W333+Z333+AC333+AF333+AI333+AL333+AO333</f>
        <v>0</v>
      </c>
      <c r="F333" s="217">
        <f t="shared" ref="F333:F335" si="601">I333+L333+O333+R333+U333+X333+AA333+AD333+AG333+AJ333+AM333+AP333</f>
        <v>0</v>
      </c>
      <c r="G333" s="127" t="e">
        <f t="shared" ref="G333:G335" si="602">F333/E333*100</f>
        <v>#DIV/0!</v>
      </c>
      <c r="H333" s="123">
        <f>H337</f>
        <v>0</v>
      </c>
      <c r="I333" s="123">
        <f t="shared" ref="I333:AQ333" si="603">I337</f>
        <v>0</v>
      </c>
      <c r="J333" s="123">
        <f t="shared" si="603"/>
        <v>0</v>
      </c>
      <c r="K333" s="123">
        <f t="shared" si="603"/>
        <v>0</v>
      </c>
      <c r="L333" s="123">
        <f t="shared" si="603"/>
        <v>0</v>
      </c>
      <c r="M333" s="123">
        <f t="shared" si="603"/>
        <v>0</v>
      </c>
      <c r="N333" s="123">
        <f t="shared" si="603"/>
        <v>0</v>
      </c>
      <c r="O333" s="123">
        <f t="shared" si="603"/>
        <v>0</v>
      </c>
      <c r="P333" s="123">
        <f t="shared" si="603"/>
        <v>0</v>
      </c>
      <c r="Q333" s="123">
        <f t="shared" si="603"/>
        <v>0</v>
      </c>
      <c r="R333" s="123">
        <f t="shared" si="603"/>
        <v>0</v>
      </c>
      <c r="S333" s="123">
        <f t="shared" si="603"/>
        <v>0</v>
      </c>
      <c r="T333" s="123">
        <f t="shared" si="603"/>
        <v>0</v>
      </c>
      <c r="U333" s="123">
        <f t="shared" si="603"/>
        <v>0</v>
      </c>
      <c r="V333" s="123">
        <f t="shared" si="603"/>
        <v>0</v>
      </c>
      <c r="W333" s="123">
        <f t="shared" si="603"/>
        <v>0</v>
      </c>
      <c r="X333" s="123">
        <f t="shared" si="603"/>
        <v>0</v>
      </c>
      <c r="Y333" s="123">
        <f t="shared" si="603"/>
        <v>0</v>
      </c>
      <c r="Z333" s="123">
        <f t="shared" si="603"/>
        <v>0</v>
      </c>
      <c r="AA333" s="123">
        <f t="shared" si="603"/>
        <v>0</v>
      </c>
      <c r="AB333" s="123">
        <f t="shared" si="603"/>
        <v>0</v>
      </c>
      <c r="AC333" s="123">
        <f t="shared" si="603"/>
        <v>0</v>
      </c>
      <c r="AD333" s="123">
        <f t="shared" si="603"/>
        <v>0</v>
      </c>
      <c r="AE333" s="123">
        <f t="shared" si="603"/>
        <v>0</v>
      </c>
      <c r="AF333" s="123">
        <f t="shared" si="603"/>
        <v>0</v>
      </c>
      <c r="AG333" s="123">
        <f t="shared" si="603"/>
        <v>0</v>
      </c>
      <c r="AH333" s="123">
        <f t="shared" si="603"/>
        <v>0</v>
      </c>
      <c r="AI333" s="123">
        <f t="shared" si="603"/>
        <v>0</v>
      </c>
      <c r="AJ333" s="123">
        <f t="shared" si="603"/>
        <v>0</v>
      </c>
      <c r="AK333" s="123">
        <f t="shared" si="603"/>
        <v>0</v>
      </c>
      <c r="AL333" s="123">
        <f t="shared" si="603"/>
        <v>0</v>
      </c>
      <c r="AM333" s="123">
        <f t="shared" si="603"/>
        <v>0</v>
      </c>
      <c r="AN333" s="123">
        <f t="shared" si="603"/>
        <v>0</v>
      </c>
      <c r="AO333" s="123">
        <f t="shared" si="603"/>
        <v>0</v>
      </c>
      <c r="AP333" s="123">
        <f t="shared" si="603"/>
        <v>0</v>
      </c>
      <c r="AQ333" s="123">
        <f t="shared" si="603"/>
        <v>0</v>
      </c>
      <c r="AR333" s="311"/>
    </row>
    <row r="334" spans="1:44" ht="31.15" customHeight="1">
      <c r="A334" s="312"/>
      <c r="B334" s="392"/>
      <c r="C334" s="314"/>
      <c r="D334" s="150" t="s">
        <v>2</v>
      </c>
      <c r="E334" s="217">
        <f t="shared" si="600"/>
        <v>0</v>
      </c>
      <c r="F334" s="217">
        <f t="shared" si="601"/>
        <v>0</v>
      </c>
      <c r="G334" s="127" t="e">
        <f t="shared" si="602"/>
        <v>#DIV/0!</v>
      </c>
      <c r="H334" s="123">
        <f t="shared" ref="H334:AQ334" si="604">H338</f>
        <v>0</v>
      </c>
      <c r="I334" s="123">
        <f t="shared" si="604"/>
        <v>0</v>
      </c>
      <c r="J334" s="123">
        <f t="shared" si="604"/>
        <v>0</v>
      </c>
      <c r="K334" s="123">
        <f t="shared" si="604"/>
        <v>0</v>
      </c>
      <c r="L334" s="123">
        <f t="shared" si="604"/>
        <v>0</v>
      </c>
      <c r="M334" s="123">
        <f t="shared" si="604"/>
        <v>0</v>
      </c>
      <c r="N334" s="123">
        <f t="shared" si="604"/>
        <v>0</v>
      </c>
      <c r="O334" s="123">
        <f t="shared" si="604"/>
        <v>0</v>
      </c>
      <c r="P334" s="123">
        <f t="shared" si="604"/>
        <v>0</v>
      </c>
      <c r="Q334" s="123">
        <f t="shared" si="604"/>
        <v>0</v>
      </c>
      <c r="R334" s="123">
        <f t="shared" si="604"/>
        <v>0</v>
      </c>
      <c r="S334" s="123">
        <f t="shared" si="604"/>
        <v>0</v>
      </c>
      <c r="T334" s="123">
        <f t="shared" si="604"/>
        <v>0</v>
      </c>
      <c r="U334" s="123">
        <f t="shared" si="604"/>
        <v>0</v>
      </c>
      <c r="V334" s="123">
        <f t="shared" si="604"/>
        <v>0</v>
      </c>
      <c r="W334" s="123">
        <f t="shared" si="604"/>
        <v>0</v>
      </c>
      <c r="X334" s="123">
        <f t="shared" si="604"/>
        <v>0</v>
      </c>
      <c r="Y334" s="123">
        <f t="shared" si="604"/>
        <v>0</v>
      </c>
      <c r="Z334" s="123">
        <f t="shared" si="604"/>
        <v>0</v>
      </c>
      <c r="AA334" s="123">
        <f t="shared" si="604"/>
        <v>0</v>
      </c>
      <c r="AB334" s="123">
        <f t="shared" si="604"/>
        <v>0</v>
      </c>
      <c r="AC334" s="123">
        <f t="shared" si="604"/>
        <v>0</v>
      </c>
      <c r="AD334" s="123">
        <f t="shared" si="604"/>
        <v>0</v>
      </c>
      <c r="AE334" s="123">
        <f t="shared" si="604"/>
        <v>0</v>
      </c>
      <c r="AF334" s="123">
        <f t="shared" si="604"/>
        <v>0</v>
      </c>
      <c r="AG334" s="123">
        <f t="shared" si="604"/>
        <v>0</v>
      </c>
      <c r="AH334" s="123">
        <f t="shared" si="604"/>
        <v>0</v>
      </c>
      <c r="AI334" s="123">
        <f t="shared" si="604"/>
        <v>0</v>
      </c>
      <c r="AJ334" s="123">
        <f t="shared" si="604"/>
        <v>0</v>
      </c>
      <c r="AK334" s="123">
        <f t="shared" si="604"/>
        <v>0</v>
      </c>
      <c r="AL334" s="123">
        <f t="shared" si="604"/>
        <v>0</v>
      </c>
      <c r="AM334" s="123">
        <f t="shared" si="604"/>
        <v>0</v>
      </c>
      <c r="AN334" s="123">
        <f t="shared" si="604"/>
        <v>0</v>
      </c>
      <c r="AO334" s="123">
        <f t="shared" si="604"/>
        <v>0</v>
      </c>
      <c r="AP334" s="123">
        <f t="shared" si="604"/>
        <v>0</v>
      </c>
      <c r="AQ334" s="123">
        <f t="shared" si="604"/>
        <v>0</v>
      </c>
      <c r="AR334" s="311"/>
    </row>
    <row r="335" spans="1:44" ht="28.5" customHeight="1">
      <c r="A335" s="312"/>
      <c r="B335" s="392"/>
      <c r="C335" s="314"/>
      <c r="D335" s="151" t="s">
        <v>43</v>
      </c>
      <c r="E335" s="217">
        <f t="shared" si="600"/>
        <v>1803.5662500000001</v>
      </c>
      <c r="F335" s="217">
        <f t="shared" si="601"/>
        <v>0</v>
      </c>
      <c r="G335" s="127">
        <f t="shared" si="602"/>
        <v>0</v>
      </c>
      <c r="H335" s="123">
        <f t="shared" ref="H335:AQ335" si="605">H339</f>
        <v>0</v>
      </c>
      <c r="I335" s="123">
        <f t="shared" si="605"/>
        <v>0</v>
      </c>
      <c r="J335" s="123">
        <f t="shared" si="605"/>
        <v>0</v>
      </c>
      <c r="K335" s="123">
        <f t="shared" si="605"/>
        <v>0</v>
      </c>
      <c r="L335" s="123">
        <f t="shared" si="605"/>
        <v>0</v>
      </c>
      <c r="M335" s="123">
        <f t="shared" si="605"/>
        <v>0</v>
      </c>
      <c r="N335" s="123">
        <f t="shared" si="605"/>
        <v>0</v>
      </c>
      <c r="O335" s="123">
        <f t="shared" si="605"/>
        <v>0</v>
      </c>
      <c r="P335" s="123">
        <f t="shared" si="605"/>
        <v>0</v>
      </c>
      <c r="Q335" s="123">
        <f t="shared" si="605"/>
        <v>0</v>
      </c>
      <c r="R335" s="123">
        <f t="shared" si="605"/>
        <v>0</v>
      </c>
      <c r="S335" s="123">
        <f t="shared" si="605"/>
        <v>0</v>
      </c>
      <c r="T335" s="123">
        <f t="shared" si="605"/>
        <v>0</v>
      </c>
      <c r="U335" s="123">
        <f t="shared" si="605"/>
        <v>0</v>
      </c>
      <c r="V335" s="123">
        <f t="shared" si="605"/>
        <v>0</v>
      </c>
      <c r="W335" s="123">
        <f t="shared" si="605"/>
        <v>0</v>
      </c>
      <c r="X335" s="123">
        <f t="shared" si="605"/>
        <v>0</v>
      </c>
      <c r="Y335" s="123">
        <f t="shared" si="605"/>
        <v>0</v>
      </c>
      <c r="Z335" s="123">
        <f t="shared" si="605"/>
        <v>0</v>
      </c>
      <c r="AA335" s="123">
        <f t="shared" si="605"/>
        <v>0</v>
      </c>
      <c r="AB335" s="123">
        <f t="shared" si="605"/>
        <v>0</v>
      </c>
      <c r="AC335" s="123">
        <f t="shared" si="605"/>
        <v>0</v>
      </c>
      <c r="AD335" s="123">
        <f t="shared" si="605"/>
        <v>0</v>
      </c>
      <c r="AE335" s="123">
        <f t="shared" si="605"/>
        <v>0</v>
      </c>
      <c r="AF335" s="123">
        <f t="shared" si="605"/>
        <v>1803.5662500000001</v>
      </c>
      <c r="AG335" s="123">
        <f t="shared" si="605"/>
        <v>0</v>
      </c>
      <c r="AH335" s="123">
        <f t="shared" si="605"/>
        <v>0</v>
      </c>
      <c r="AI335" s="123">
        <f t="shared" si="605"/>
        <v>0</v>
      </c>
      <c r="AJ335" s="123">
        <f t="shared" si="605"/>
        <v>0</v>
      </c>
      <c r="AK335" s="123">
        <f t="shared" si="605"/>
        <v>0</v>
      </c>
      <c r="AL335" s="123">
        <f t="shared" si="605"/>
        <v>0</v>
      </c>
      <c r="AM335" s="123">
        <f t="shared" si="605"/>
        <v>0</v>
      </c>
      <c r="AN335" s="123">
        <f t="shared" si="605"/>
        <v>0</v>
      </c>
      <c r="AO335" s="123">
        <f t="shared" si="605"/>
        <v>0</v>
      </c>
      <c r="AP335" s="123">
        <f t="shared" si="605"/>
        <v>0</v>
      </c>
      <c r="AQ335" s="123">
        <f t="shared" si="605"/>
        <v>0</v>
      </c>
      <c r="AR335" s="311"/>
    </row>
    <row r="336" spans="1:44" s="136" customFormat="1" ht="22.15" customHeight="1">
      <c r="A336" s="312" t="s">
        <v>486</v>
      </c>
      <c r="B336" s="313" t="s">
        <v>485</v>
      </c>
      <c r="C336" s="314" t="s">
        <v>394</v>
      </c>
      <c r="D336" s="132" t="s">
        <v>41</v>
      </c>
      <c r="E336" s="216">
        <f>SUM(E337:E339)</f>
        <v>1803.5662500000001</v>
      </c>
      <c r="F336" s="216">
        <f>SUM(F337:F339)</f>
        <v>0</v>
      </c>
      <c r="G336" s="127">
        <f>F336/E336*100</f>
        <v>0</v>
      </c>
      <c r="H336" s="127">
        <f>SUM(H337:H339)</f>
        <v>0</v>
      </c>
      <c r="I336" s="127">
        <f t="shared" ref="I336:AQ336" si="606">SUM(I337:I339)</f>
        <v>0</v>
      </c>
      <c r="J336" s="127">
        <f t="shared" si="606"/>
        <v>0</v>
      </c>
      <c r="K336" s="127">
        <f t="shared" si="606"/>
        <v>0</v>
      </c>
      <c r="L336" s="127">
        <f t="shared" si="606"/>
        <v>0</v>
      </c>
      <c r="M336" s="127">
        <f t="shared" si="606"/>
        <v>0</v>
      </c>
      <c r="N336" s="127">
        <f t="shared" si="606"/>
        <v>0</v>
      </c>
      <c r="O336" s="127">
        <f t="shared" si="606"/>
        <v>0</v>
      </c>
      <c r="P336" s="127">
        <f t="shared" si="606"/>
        <v>0</v>
      </c>
      <c r="Q336" s="127">
        <f t="shared" si="606"/>
        <v>0</v>
      </c>
      <c r="R336" s="127">
        <f t="shared" si="606"/>
        <v>0</v>
      </c>
      <c r="S336" s="127">
        <f t="shared" si="606"/>
        <v>0</v>
      </c>
      <c r="T336" s="127">
        <f t="shared" si="606"/>
        <v>0</v>
      </c>
      <c r="U336" s="127">
        <f t="shared" si="606"/>
        <v>0</v>
      </c>
      <c r="V336" s="127">
        <f t="shared" si="606"/>
        <v>0</v>
      </c>
      <c r="W336" s="127">
        <f t="shared" si="606"/>
        <v>0</v>
      </c>
      <c r="X336" s="127">
        <f t="shared" si="606"/>
        <v>0</v>
      </c>
      <c r="Y336" s="127">
        <f t="shared" si="606"/>
        <v>0</v>
      </c>
      <c r="Z336" s="127">
        <f t="shared" si="606"/>
        <v>0</v>
      </c>
      <c r="AA336" s="127">
        <f t="shared" si="606"/>
        <v>0</v>
      </c>
      <c r="AB336" s="127">
        <f t="shared" si="606"/>
        <v>0</v>
      </c>
      <c r="AC336" s="127">
        <f t="shared" si="606"/>
        <v>0</v>
      </c>
      <c r="AD336" s="127">
        <f t="shared" si="606"/>
        <v>0</v>
      </c>
      <c r="AE336" s="127">
        <f t="shared" si="606"/>
        <v>0</v>
      </c>
      <c r="AF336" s="127">
        <f t="shared" si="606"/>
        <v>1803.5662500000001</v>
      </c>
      <c r="AG336" s="127">
        <f t="shared" si="606"/>
        <v>0</v>
      </c>
      <c r="AH336" s="127">
        <f t="shared" si="606"/>
        <v>0</v>
      </c>
      <c r="AI336" s="127">
        <f t="shared" si="606"/>
        <v>0</v>
      </c>
      <c r="AJ336" s="127">
        <f t="shared" si="606"/>
        <v>0</v>
      </c>
      <c r="AK336" s="127">
        <f t="shared" si="606"/>
        <v>0</v>
      </c>
      <c r="AL336" s="127">
        <f t="shared" si="606"/>
        <v>0</v>
      </c>
      <c r="AM336" s="127">
        <f t="shared" si="606"/>
        <v>0</v>
      </c>
      <c r="AN336" s="127">
        <f t="shared" si="606"/>
        <v>0</v>
      </c>
      <c r="AO336" s="127">
        <f t="shared" si="606"/>
        <v>0</v>
      </c>
      <c r="AP336" s="127">
        <f t="shared" si="606"/>
        <v>0</v>
      </c>
      <c r="AQ336" s="127">
        <f t="shared" si="606"/>
        <v>0</v>
      </c>
      <c r="AR336" s="310"/>
    </row>
    <row r="337" spans="1:44" ht="31.5">
      <c r="A337" s="312"/>
      <c r="B337" s="313"/>
      <c r="C337" s="314"/>
      <c r="D337" s="150" t="s">
        <v>37</v>
      </c>
      <c r="E337" s="217">
        <f t="shared" ref="E337:E339" si="607">H337+K337+N337+Q337+T337+W337+Z337+AC337+AF337+AI337+AL337+AO337</f>
        <v>0</v>
      </c>
      <c r="F337" s="217">
        <f t="shared" ref="F337:F339" si="608">I337+L337+O337+R337+U337+X337+AA337+AD337+AG337+AJ337+AM337+AP337</f>
        <v>0</v>
      </c>
      <c r="G337" s="127" t="e">
        <f t="shared" ref="G337:G339" si="609">F337/E337*100</f>
        <v>#DIV/0!</v>
      </c>
      <c r="H337" s="123"/>
      <c r="I337" s="123"/>
      <c r="J337" s="131"/>
      <c r="K337" s="123"/>
      <c r="L337" s="123"/>
      <c r="M337" s="131"/>
      <c r="N337" s="123"/>
      <c r="O337" s="123"/>
      <c r="P337" s="131"/>
      <c r="Q337" s="123"/>
      <c r="R337" s="123"/>
      <c r="S337" s="131"/>
      <c r="T337" s="123"/>
      <c r="U337" s="123"/>
      <c r="V337" s="131"/>
      <c r="W337" s="123"/>
      <c r="X337" s="123"/>
      <c r="Y337" s="131"/>
      <c r="Z337" s="123"/>
      <c r="AA337" s="123"/>
      <c r="AB337" s="131"/>
      <c r="AC337" s="123"/>
      <c r="AD337" s="123"/>
      <c r="AE337" s="131"/>
      <c r="AF337" s="123"/>
      <c r="AG337" s="123"/>
      <c r="AH337" s="131"/>
      <c r="AI337" s="123"/>
      <c r="AJ337" s="123"/>
      <c r="AK337" s="123"/>
      <c r="AL337" s="123"/>
      <c r="AM337" s="123"/>
      <c r="AN337" s="131"/>
      <c r="AO337" s="123"/>
      <c r="AP337" s="123"/>
      <c r="AQ337" s="131"/>
      <c r="AR337" s="311"/>
    </row>
    <row r="338" spans="1:44" ht="31.15" customHeight="1">
      <c r="A338" s="312"/>
      <c r="B338" s="313"/>
      <c r="C338" s="314"/>
      <c r="D338" s="150" t="s">
        <v>2</v>
      </c>
      <c r="E338" s="217">
        <f t="shared" si="607"/>
        <v>0</v>
      </c>
      <c r="F338" s="217">
        <f t="shared" si="608"/>
        <v>0</v>
      </c>
      <c r="G338" s="127" t="e">
        <f t="shared" si="609"/>
        <v>#DIV/0!</v>
      </c>
      <c r="H338" s="123"/>
      <c r="I338" s="123"/>
      <c r="J338" s="131"/>
      <c r="K338" s="123"/>
      <c r="L338" s="123"/>
      <c r="M338" s="131"/>
      <c r="N338" s="123"/>
      <c r="O338" s="123"/>
      <c r="P338" s="131"/>
      <c r="Q338" s="123"/>
      <c r="R338" s="123"/>
      <c r="S338" s="131"/>
      <c r="T338" s="123"/>
      <c r="U338" s="123"/>
      <c r="V338" s="131"/>
      <c r="W338" s="123"/>
      <c r="X338" s="123"/>
      <c r="Y338" s="131"/>
      <c r="Z338" s="123"/>
      <c r="AA338" s="123"/>
      <c r="AB338" s="131"/>
      <c r="AC338" s="123"/>
      <c r="AD338" s="123"/>
      <c r="AE338" s="131"/>
      <c r="AF338" s="123"/>
      <c r="AG338" s="123"/>
      <c r="AH338" s="131"/>
      <c r="AI338" s="123"/>
      <c r="AJ338" s="123"/>
      <c r="AK338" s="131"/>
      <c r="AL338" s="123"/>
      <c r="AM338" s="123"/>
      <c r="AN338" s="131"/>
      <c r="AO338" s="123"/>
      <c r="AP338" s="123"/>
      <c r="AQ338" s="131"/>
      <c r="AR338" s="311"/>
    </row>
    <row r="339" spans="1:44" ht="28.5" customHeight="1">
      <c r="A339" s="312"/>
      <c r="B339" s="313"/>
      <c r="C339" s="314"/>
      <c r="D339" s="151" t="s">
        <v>43</v>
      </c>
      <c r="E339" s="217">
        <f t="shared" si="607"/>
        <v>1803.5662500000001</v>
      </c>
      <c r="F339" s="217">
        <f t="shared" si="608"/>
        <v>0</v>
      </c>
      <c r="G339" s="127">
        <f t="shared" si="609"/>
        <v>0</v>
      </c>
      <c r="H339" s="123"/>
      <c r="I339" s="123"/>
      <c r="J339" s="131"/>
      <c r="K339" s="123"/>
      <c r="L339" s="123"/>
      <c r="M339" s="131"/>
      <c r="N339" s="123"/>
      <c r="O339" s="123"/>
      <c r="P339" s="131"/>
      <c r="Q339" s="123"/>
      <c r="R339" s="123"/>
      <c r="S339" s="131"/>
      <c r="T339" s="123"/>
      <c r="U339" s="123"/>
      <c r="V339" s="131"/>
      <c r="W339" s="123"/>
      <c r="X339" s="123"/>
      <c r="Y339" s="131"/>
      <c r="Z339" s="123"/>
      <c r="AA339" s="123"/>
      <c r="AB339" s="131"/>
      <c r="AC339" s="123"/>
      <c r="AD339" s="123"/>
      <c r="AE339" s="131"/>
      <c r="AF339" s="204">
        <v>1803.5662500000001</v>
      </c>
      <c r="AG339" s="123"/>
      <c r="AH339" s="131"/>
      <c r="AI339" s="123"/>
      <c r="AJ339" s="123"/>
      <c r="AK339" s="131"/>
      <c r="AL339" s="123"/>
      <c r="AM339" s="123"/>
      <c r="AN339" s="131"/>
      <c r="AO339" s="123"/>
      <c r="AP339" s="123"/>
      <c r="AQ339" s="131"/>
      <c r="AR339" s="311"/>
    </row>
    <row r="340" spans="1:44" s="136" customFormat="1" ht="22.15" customHeight="1">
      <c r="A340" s="312" t="s">
        <v>391</v>
      </c>
      <c r="B340" s="313" t="s">
        <v>398</v>
      </c>
      <c r="C340" s="314" t="s">
        <v>394</v>
      </c>
      <c r="D340" s="132" t="s">
        <v>41</v>
      </c>
      <c r="E340" s="216">
        <f>SUM(E341:E343)</f>
        <v>419.86</v>
      </c>
      <c r="F340" s="216">
        <f>SUM(F341:F343)</f>
        <v>0</v>
      </c>
      <c r="G340" s="127">
        <f>F340/E340*100</f>
        <v>0</v>
      </c>
      <c r="H340" s="127">
        <f>SUM(H341:H343)</f>
        <v>0</v>
      </c>
      <c r="I340" s="127">
        <f t="shared" ref="I340:AQ340" si="610">SUM(I341:I343)</f>
        <v>0</v>
      </c>
      <c r="J340" s="127">
        <f t="shared" si="610"/>
        <v>0</v>
      </c>
      <c r="K340" s="127">
        <f t="shared" si="610"/>
        <v>0</v>
      </c>
      <c r="L340" s="127">
        <f t="shared" si="610"/>
        <v>0</v>
      </c>
      <c r="M340" s="127">
        <f t="shared" si="610"/>
        <v>0</v>
      </c>
      <c r="N340" s="127">
        <f t="shared" si="610"/>
        <v>0</v>
      </c>
      <c r="O340" s="127">
        <f t="shared" si="610"/>
        <v>0</v>
      </c>
      <c r="P340" s="127">
        <f t="shared" si="610"/>
        <v>0</v>
      </c>
      <c r="Q340" s="127">
        <f t="shared" si="610"/>
        <v>0</v>
      </c>
      <c r="R340" s="127">
        <f t="shared" si="610"/>
        <v>0</v>
      </c>
      <c r="S340" s="127">
        <f t="shared" si="610"/>
        <v>0</v>
      </c>
      <c r="T340" s="127">
        <f t="shared" si="610"/>
        <v>0</v>
      </c>
      <c r="U340" s="127">
        <f t="shared" si="610"/>
        <v>0</v>
      </c>
      <c r="V340" s="127">
        <f t="shared" si="610"/>
        <v>0</v>
      </c>
      <c r="W340" s="127">
        <f t="shared" si="610"/>
        <v>0</v>
      </c>
      <c r="X340" s="127">
        <f t="shared" si="610"/>
        <v>0</v>
      </c>
      <c r="Y340" s="127">
        <f t="shared" si="610"/>
        <v>0</v>
      </c>
      <c r="Z340" s="127">
        <f t="shared" si="610"/>
        <v>0</v>
      </c>
      <c r="AA340" s="127">
        <f t="shared" si="610"/>
        <v>0</v>
      </c>
      <c r="AB340" s="127">
        <f t="shared" si="610"/>
        <v>0</v>
      </c>
      <c r="AC340" s="127">
        <f t="shared" si="610"/>
        <v>0</v>
      </c>
      <c r="AD340" s="127">
        <f t="shared" si="610"/>
        <v>0</v>
      </c>
      <c r="AE340" s="127">
        <f t="shared" si="610"/>
        <v>0</v>
      </c>
      <c r="AF340" s="127">
        <f t="shared" si="610"/>
        <v>0</v>
      </c>
      <c r="AG340" s="127">
        <f t="shared" si="610"/>
        <v>0</v>
      </c>
      <c r="AH340" s="127">
        <f t="shared" si="610"/>
        <v>0</v>
      </c>
      <c r="AI340" s="127">
        <f t="shared" si="610"/>
        <v>0</v>
      </c>
      <c r="AJ340" s="127">
        <f t="shared" si="610"/>
        <v>0</v>
      </c>
      <c r="AK340" s="127">
        <f t="shared" si="610"/>
        <v>0</v>
      </c>
      <c r="AL340" s="127">
        <f t="shared" si="610"/>
        <v>0</v>
      </c>
      <c r="AM340" s="127">
        <f t="shared" si="610"/>
        <v>0</v>
      </c>
      <c r="AN340" s="127">
        <f t="shared" si="610"/>
        <v>0</v>
      </c>
      <c r="AO340" s="127">
        <f t="shared" si="610"/>
        <v>419.86</v>
      </c>
      <c r="AP340" s="127">
        <f t="shared" si="610"/>
        <v>0</v>
      </c>
      <c r="AQ340" s="127">
        <f t="shared" si="610"/>
        <v>0</v>
      </c>
      <c r="AR340" s="310"/>
    </row>
    <row r="341" spans="1:44" ht="31.5">
      <c r="A341" s="312"/>
      <c r="B341" s="313"/>
      <c r="C341" s="314"/>
      <c r="D341" s="150" t="s">
        <v>37</v>
      </c>
      <c r="E341" s="217">
        <f t="shared" ref="E341:E343" si="611">H341+K341+N341+Q341+T341+W341+Z341+AC341+AF341+AI341+AL341+AO341</f>
        <v>0</v>
      </c>
      <c r="F341" s="217">
        <f t="shared" ref="F341:F343" si="612">I341+L341+O341+R341+U341+X341+AA341+AD341+AG341+AJ341+AM341+AP341</f>
        <v>0</v>
      </c>
      <c r="G341" s="127" t="e">
        <f t="shared" ref="G341:G343" si="613">F341/E341*100</f>
        <v>#DIV/0!</v>
      </c>
      <c r="H341" s="123"/>
      <c r="I341" s="123"/>
      <c r="J341" s="131"/>
      <c r="K341" s="123"/>
      <c r="L341" s="123"/>
      <c r="M341" s="131"/>
      <c r="N341" s="123"/>
      <c r="O341" s="123"/>
      <c r="P341" s="131"/>
      <c r="Q341" s="123"/>
      <c r="R341" s="123"/>
      <c r="S341" s="131"/>
      <c r="T341" s="123"/>
      <c r="U341" s="123"/>
      <c r="V341" s="131"/>
      <c r="W341" s="123"/>
      <c r="X341" s="123"/>
      <c r="Y341" s="131"/>
      <c r="Z341" s="123"/>
      <c r="AA341" s="123"/>
      <c r="AB341" s="131"/>
      <c r="AC341" s="123"/>
      <c r="AD341" s="123"/>
      <c r="AE341" s="131"/>
      <c r="AF341" s="123"/>
      <c r="AG341" s="123"/>
      <c r="AH341" s="131"/>
      <c r="AI341" s="123"/>
      <c r="AJ341" s="123"/>
      <c r="AK341" s="123"/>
      <c r="AL341" s="123"/>
      <c r="AM341" s="123"/>
      <c r="AN341" s="131"/>
      <c r="AO341" s="123"/>
      <c r="AP341" s="123"/>
      <c r="AQ341" s="131"/>
      <c r="AR341" s="311"/>
    </row>
    <row r="342" spans="1:44" ht="31.15" customHeight="1">
      <c r="A342" s="312"/>
      <c r="B342" s="313"/>
      <c r="C342" s="314"/>
      <c r="D342" s="150" t="s">
        <v>2</v>
      </c>
      <c r="E342" s="217">
        <f t="shared" si="611"/>
        <v>419.86</v>
      </c>
      <c r="F342" s="217">
        <f t="shared" si="612"/>
        <v>0</v>
      </c>
      <c r="G342" s="127">
        <f t="shared" si="613"/>
        <v>0</v>
      </c>
      <c r="H342" s="123"/>
      <c r="I342" s="123"/>
      <c r="J342" s="131"/>
      <c r="K342" s="123"/>
      <c r="L342" s="123"/>
      <c r="M342" s="131"/>
      <c r="N342" s="123"/>
      <c r="O342" s="123"/>
      <c r="P342" s="131"/>
      <c r="Q342" s="123"/>
      <c r="R342" s="123"/>
      <c r="S342" s="131"/>
      <c r="T342" s="123"/>
      <c r="U342" s="123"/>
      <c r="V342" s="131"/>
      <c r="W342" s="123"/>
      <c r="X342" s="123"/>
      <c r="Y342" s="131"/>
      <c r="Z342" s="123"/>
      <c r="AA342" s="123"/>
      <c r="AB342" s="131"/>
      <c r="AC342" s="123"/>
      <c r="AD342" s="123"/>
      <c r="AE342" s="131"/>
      <c r="AF342" s="123"/>
      <c r="AG342" s="123"/>
      <c r="AH342" s="131"/>
      <c r="AI342" s="123"/>
      <c r="AJ342" s="123"/>
      <c r="AK342" s="131"/>
      <c r="AL342" s="123"/>
      <c r="AM342" s="123"/>
      <c r="AN342" s="131"/>
      <c r="AO342" s="123">
        <v>419.86</v>
      </c>
      <c r="AP342" s="123"/>
      <c r="AQ342" s="131"/>
      <c r="AR342" s="311"/>
    </row>
    <row r="343" spans="1:44" ht="28.5" customHeight="1">
      <c r="A343" s="312"/>
      <c r="B343" s="313"/>
      <c r="C343" s="314"/>
      <c r="D343" s="151" t="s">
        <v>43</v>
      </c>
      <c r="E343" s="217">
        <f t="shared" si="611"/>
        <v>0</v>
      </c>
      <c r="F343" s="217">
        <f t="shared" si="612"/>
        <v>0</v>
      </c>
      <c r="G343" s="127" t="e">
        <f t="shared" si="613"/>
        <v>#DIV/0!</v>
      </c>
      <c r="H343" s="123"/>
      <c r="I343" s="123"/>
      <c r="J343" s="131"/>
      <c r="K343" s="123"/>
      <c r="L343" s="123"/>
      <c r="M343" s="131"/>
      <c r="N343" s="123"/>
      <c r="O343" s="123"/>
      <c r="P343" s="131"/>
      <c r="Q343" s="123"/>
      <c r="R343" s="123"/>
      <c r="S343" s="131"/>
      <c r="T343" s="123"/>
      <c r="U343" s="123"/>
      <c r="V343" s="131"/>
      <c r="W343" s="123"/>
      <c r="X343" s="123"/>
      <c r="Y343" s="131"/>
      <c r="Z343" s="123"/>
      <c r="AA343" s="123"/>
      <c r="AB343" s="131"/>
      <c r="AC343" s="123"/>
      <c r="AD343" s="123"/>
      <c r="AE343" s="131"/>
      <c r="AF343" s="123"/>
      <c r="AG343" s="123"/>
      <c r="AH343" s="131"/>
      <c r="AI343" s="123"/>
      <c r="AJ343" s="123"/>
      <c r="AK343" s="131"/>
      <c r="AL343" s="123"/>
      <c r="AM343" s="123"/>
      <c r="AN343" s="131"/>
      <c r="AO343" s="123"/>
      <c r="AP343" s="123"/>
      <c r="AQ343" s="131"/>
      <c r="AR343" s="311"/>
    </row>
    <row r="344" spans="1:44" ht="20.25" customHeight="1">
      <c r="A344" s="325"/>
      <c r="B344" s="326" t="s">
        <v>387</v>
      </c>
      <c r="C344" s="327"/>
      <c r="D344" s="132" t="s">
        <v>41</v>
      </c>
      <c r="E344" s="216">
        <f>SUM(E345:E347)</f>
        <v>7476.1929600000003</v>
      </c>
      <c r="F344" s="216">
        <f>SUM(F345:F347)</f>
        <v>0</v>
      </c>
      <c r="G344" s="130" t="e">
        <v>#DIV/0!</v>
      </c>
      <c r="H344" s="127">
        <f>SUM(H345:H347)</f>
        <v>0</v>
      </c>
      <c r="I344" s="127">
        <f t="shared" ref="I344:AQ344" si="614">SUM(I345:I347)</f>
        <v>0</v>
      </c>
      <c r="J344" s="127">
        <f t="shared" si="614"/>
        <v>0</v>
      </c>
      <c r="K344" s="127">
        <f t="shared" si="614"/>
        <v>0</v>
      </c>
      <c r="L344" s="127">
        <f t="shared" si="614"/>
        <v>0</v>
      </c>
      <c r="M344" s="127">
        <f t="shared" si="614"/>
        <v>0</v>
      </c>
      <c r="N344" s="127">
        <f t="shared" si="614"/>
        <v>0</v>
      </c>
      <c r="O344" s="127">
        <f t="shared" si="614"/>
        <v>0</v>
      </c>
      <c r="P344" s="127">
        <f t="shared" si="614"/>
        <v>0</v>
      </c>
      <c r="Q344" s="127">
        <f t="shared" si="614"/>
        <v>0</v>
      </c>
      <c r="R344" s="127">
        <f t="shared" si="614"/>
        <v>0</v>
      </c>
      <c r="S344" s="127">
        <f t="shared" si="614"/>
        <v>0</v>
      </c>
      <c r="T344" s="127">
        <f t="shared" si="614"/>
        <v>0</v>
      </c>
      <c r="U344" s="127">
        <f t="shared" si="614"/>
        <v>0</v>
      </c>
      <c r="V344" s="127">
        <f t="shared" si="614"/>
        <v>0</v>
      </c>
      <c r="W344" s="127">
        <f t="shared" si="614"/>
        <v>0</v>
      </c>
      <c r="X344" s="127">
        <f t="shared" si="614"/>
        <v>0</v>
      </c>
      <c r="Y344" s="127">
        <f t="shared" si="614"/>
        <v>0</v>
      </c>
      <c r="Z344" s="127">
        <f t="shared" si="614"/>
        <v>0</v>
      </c>
      <c r="AA344" s="127">
        <f t="shared" si="614"/>
        <v>0</v>
      </c>
      <c r="AB344" s="127">
        <f t="shared" si="614"/>
        <v>0</v>
      </c>
      <c r="AC344" s="127">
        <f t="shared" si="614"/>
        <v>0</v>
      </c>
      <c r="AD344" s="127">
        <f t="shared" si="614"/>
        <v>0</v>
      </c>
      <c r="AE344" s="127">
        <f t="shared" si="614"/>
        <v>0</v>
      </c>
      <c r="AF344" s="127">
        <f t="shared" si="614"/>
        <v>7056.3329600000006</v>
      </c>
      <c r="AG344" s="127">
        <f t="shared" si="614"/>
        <v>0</v>
      </c>
      <c r="AH344" s="127">
        <f t="shared" si="614"/>
        <v>0</v>
      </c>
      <c r="AI344" s="127">
        <f t="shared" si="614"/>
        <v>0</v>
      </c>
      <c r="AJ344" s="127">
        <f t="shared" si="614"/>
        <v>0</v>
      </c>
      <c r="AK344" s="127">
        <f t="shared" si="614"/>
        <v>0</v>
      </c>
      <c r="AL344" s="127">
        <f t="shared" si="614"/>
        <v>0</v>
      </c>
      <c r="AM344" s="127">
        <f t="shared" si="614"/>
        <v>0</v>
      </c>
      <c r="AN344" s="127">
        <f t="shared" si="614"/>
        <v>0</v>
      </c>
      <c r="AO344" s="127">
        <f t="shared" si="614"/>
        <v>419.86</v>
      </c>
      <c r="AP344" s="127">
        <f t="shared" si="614"/>
        <v>0</v>
      </c>
      <c r="AQ344" s="127">
        <f t="shared" si="614"/>
        <v>0</v>
      </c>
      <c r="AR344" s="332"/>
    </row>
    <row r="345" spans="1:44" ht="35.25" customHeight="1">
      <c r="A345" s="325"/>
      <c r="B345" s="328"/>
      <c r="C345" s="329"/>
      <c r="D345" s="150" t="s">
        <v>37</v>
      </c>
      <c r="E345" s="217">
        <f t="shared" ref="E345:E347" si="615">H345+K345+N345+Q345+T345+W345+Z345+AC345+AF345+AI345+AL345+AO345</f>
        <v>1635.8</v>
      </c>
      <c r="F345" s="217">
        <f t="shared" ref="F345:F347" si="616">I345+L345+O345+R345+U345+X345+AA345+AD345+AG345+AJ345+AM345+AP345</f>
        <v>0</v>
      </c>
      <c r="G345" s="131" t="e">
        <v>#DIV/0!</v>
      </c>
      <c r="H345" s="123">
        <f>H341+H333+H325</f>
        <v>0</v>
      </c>
      <c r="I345" s="123">
        <f t="shared" ref="I345:AQ345" si="617">I341+I333+I325</f>
        <v>0</v>
      </c>
      <c r="J345" s="123">
        <f t="shared" si="617"/>
        <v>0</v>
      </c>
      <c r="K345" s="123">
        <f t="shared" si="617"/>
        <v>0</v>
      </c>
      <c r="L345" s="123">
        <f t="shared" si="617"/>
        <v>0</v>
      </c>
      <c r="M345" s="123">
        <f t="shared" si="617"/>
        <v>0</v>
      </c>
      <c r="N345" s="123">
        <f t="shared" si="617"/>
        <v>0</v>
      </c>
      <c r="O345" s="123">
        <f t="shared" si="617"/>
        <v>0</v>
      </c>
      <c r="P345" s="123">
        <f t="shared" si="617"/>
        <v>0</v>
      </c>
      <c r="Q345" s="123">
        <f t="shared" si="617"/>
        <v>0</v>
      </c>
      <c r="R345" s="123">
        <f t="shared" si="617"/>
        <v>0</v>
      </c>
      <c r="S345" s="123">
        <f t="shared" si="617"/>
        <v>0</v>
      </c>
      <c r="T345" s="123">
        <f t="shared" si="617"/>
        <v>0</v>
      </c>
      <c r="U345" s="123">
        <f t="shared" si="617"/>
        <v>0</v>
      </c>
      <c r="V345" s="123">
        <f t="shared" si="617"/>
        <v>0</v>
      </c>
      <c r="W345" s="123">
        <f t="shared" si="617"/>
        <v>0</v>
      </c>
      <c r="X345" s="123">
        <f t="shared" si="617"/>
        <v>0</v>
      </c>
      <c r="Y345" s="123">
        <f t="shared" si="617"/>
        <v>0</v>
      </c>
      <c r="Z345" s="123">
        <f t="shared" si="617"/>
        <v>0</v>
      </c>
      <c r="AA345" s="123">
        <f t="shared" si="617"/>
        <v>0</v>
      </c>
      <c r="AB345" s="123">
        <f t="shared" si="617"/>
        <v>0</v>
      </c>
      <c r="AC345" s="123">
        <f t="shared" si="617"/>
        <v>0</v>
      </c>
      <c r="AD345" s="123">
        <f t="shared" si="617"/>
        <v>0</v>
      </c>
      <c r="AE345" s="123">
        <f t="shared" si="617"/>
        <v>0</v>
      </c>
      <c r="AF345" s="123">
        <f t="shared" si="617"/>
        <v>1635.8</v>
      </c>
      <c r="AG345" s="123">
        <f t="shared" si="617"/>
        <v>0</v>
      </c>
      <c r="AH345" s="123">
        <f t="shared" si="617"/>
        <v>0</v>
      </c>
      <c r="AI345" s="123">
        <f t="shared" si="617"/>
        <v>0</v>
      </c>
      <c r="AJ345" s="123">
        <f t="shared" si="617"/>
        <v>0</v>
      </c>
      <c r="AK345" s="123">
        <f t="shared" si="617"/>
        <v>0</v>
      </c>
      <c r="AL345" s="123">
        <f t="shared" si="617"/>
        <v>0</v>
      </c>
      <c r="AM345" s="123">
        <f t="shared" si="617"/>
        <v>0</v>
      </c>
      <c r="AN345" s="123">
        <f t="shared" si="617"/>
        <v>0</v>
      </c>
      <c r="AO345" s="123">
        <f t="shared" si="617"/>
        <v>0</v>
      </c>
      <c r="AP345" s="123">
        <f t="shared" si="617"/>
        <v>0</v>
      </c>
      <c r="AQ345" s="123">
        <f t="shared" si="617"/>
        <v>0</v>
      </c>
      <c r="AR345" s="333"/>
    </row>
    <row r="346" spans="1:44" ht="33" customHeight="1">
      <c r="A346" s="325"/>
      <c r="B346" s="328"/>
      <c r="C346" s="329"/>
      <c r="D346" s="150" t="s">
        <v>2</v>
      </c>
      <c r="E346" s="217">
        <f>H346+K346+N346+Q346+T346+W346+Z346+AC346+AF346+AI346+AL346+AO346</f>
        <v>2986.2733700000003</v>
      </c>
      <c r="F346" s="217">
        <f t="shared" si="616"/>
        <v>0</v>
      </c>
      <c r="G346" s="131" t="e">
        <v>#DIV/0!</v>
      </c>
      <c r="H346" s="123">
        <f t="shared" ref="H346:AQ346" si="618">H342+H334+H326</f>
        <v>0</v>
      </c>
      <c r="I346" s="123">
        <f t="shared" si="618"/>
        <v>0</v>
      </c>
      <c r="J346" s="123">
        <f t="shared" si="618"/>
        <v>0</v>
      </c>
      <c r="K346" s="123">
        <f t="shared" si="618"/>
        <v>0</v>
      </c>
      <c r="L346" s="123">
        <f t="shared" si="618"/>
        <v>0</v>
      </c>
      <c r="M346" s="123">
        <f t="shared" si="618"/>
        <v>0</v>
      </c>
      <c r="N346" s="123">
        <f t="shared" si="618"/>
        <v>0</v>
      </c>
      <c r="O346" s="123">
        <f t="shared" si="618"/>
        <v>0</v>
      </c>
      <c r="P346" s="123">
        <f t="shared" si="618"/>
        <v>0</v>
      </c>
      <c r="Q346" s="123">
        <f t="shared" si="618"/>
        <v>0</v>
      </c>
      <c r="R346" s="123">
        <f t="shared" si="618"/>
        <v>0</v>
      </c>
      <c r="S346" s="123">
        <f t="shared" si="618"/>
        <v>0</v>
      </c>
      <c r="T346" s="123">
        <f t="shared" si="618"/>
        <v>0</v>
      </c>
      <c r="U346" s="123">
        <f t="shared" si="618"/>
        <v>0</v>
      </c>
      <c r="V346" s="123">
        <f t="shared" si="618"/>
        <v>0</v>
      </c>
      <c r="W346" s="123">
        <f t="shared" si="618"/>
        <v>0</v>
      </c>
      <c r="X346" s="123">
        <f t="shared" si="618"/>
        <v>0</v>
      </c>
      <c r="Y346" s="123">
        <f t="shared" si="618"/>
        <v>0</v>
      </c>
      <c r="Z346" s="123">
        <f t="shared" si="618"/>
        <v>0</v>
      </c>
      <c r="AA346" s="123">
        <f t="shared" si="618"/>
        <v>0</v>
      </c>
      <c r="AB346" s="123">
        <f t="shared" si="618"/>
        <v>0</v>
      </c>
      <c r="AC346" s="123">
        <f t="shared" si="618"/>
        <v>0</v>
      </c>
      <c r="AD346" s="123">
        <f t="shared" si="618"/>
        <v>0</v>
      </c>
      <c r="AE346" s="123">
        <f t="shared" si="618"/>
        <v>0</v>
      </c>
      <c r="AF346" s="123">
        <f t="shared" si="618"/>
        <v>2566.4133700000002</v>
      </c>
      <c r="AG346" s="123">
        <f t="shared" si="618"/>
        <v>0</v>
      </c>
      <c r="AH346" s="123">
        <f t="shared" si="618"/>
        <v>0</v>
      </c>
      <c r="AI346" s="123">
        <f t="shared" si="618"/>
        <v>0</v>
      </c>
      <c r="AJ346" s="123">
        <f t="shared" si="618"/>
        <v>0</v>
      </c>
      <c r="AK346" s="123">
        <f t="shared" si="618"/>
        <v>0</v>
      </c>
      <c r="AL346" s="123">
        <f t="shared" si="618"/>
        <v>0</v>
      </c>
      <c r="AM346" s="123">
        <f t="shared" si="618"/>
        <v>0</v>
      </c>
      <c r="AN346" s="123">
        <f t="shared" si="618"/>
        <v>0</v>
      </c>
      <c r="AO346" s="123">
        <f t="shared" si="618"/>
        <v>419.86</v>
      </c>
      <c r="AP346" s="123">
        <f t="shared" si="618"/>
        <v>0</v>
      </c>
      <c r="AQ346" s="123">
        <f t="shared" si="618"/>
        <v>0</v>
      </c>
      <c r="AR346" s="333"/>
    </row>
    <row r="347" spans="1:44" ht="19.7" customHeight="1">
      <c r="A347" s="325"/>
      <c r="B347" s="330"/>
      <c r="C347" s="331"/>
      <c r="D347" s="151" t="s">
        <v>43</v>
      </c>
      <c r="E347" s="217">
        <f t="shared" si="615"/>
        <v>2854.1195900000002</v>
      </c>
      <c r="F347" s="217">
        <f t="shared" si="616"/>
        <v>0</v>
      </c>
      <c r="G347" s="131" t="e">
        <v>#DIV/0!</v>
      </c>
      <c r="H347" s="123">
        <f t="shared" ref="H347:AQ347" si="619">H343+H335+H327</f>
        <v>0</v>
      </c>
      <c r="I347" s="123">
        <f t="shared" si="619"/>
        <v>0</v>
      </c>
      <c r="J347" s="123">
        <f t="shared" si="619"/>
        <v>0</v>
      </c>
      <c r="K347" s="123">
        <f t="shared" si="619"/>
        <v>0</v>
      </c>
      <c r="L347" s="123">
        <f t="shared" si="619"/>
        <v>0</v>
      </c>
      <c r="M347" s="123">
        <f t="shared" si="619"/>
        <v>0</v>
      </c>
      <c r="N347" s="123">
        <f t="shared" si="619"/>
        <v>0</v>
      </c>
      <c r="O347" s="123">
        <f t="shared" si="619"/>
        <v>0</v>
      </c>
      <c r="P347" s="123">
        <f t="shared" si="619"/>
        <v>0</v>
      </c>
      <c r="Q347" s="123">
        <f t="shared" si="619"/>
        <v>0</v>
      </c>
      <c r="R347" s="123">
        <f t="shared" si="619"/>
        <v>0</v>
      </c>
      <c r="S347" s="123">
        <f t="shared" si="619"/>
        <v>0</v>
      </c>
      <c r="T347" s="123">
        <f t="shared" si="619"/>
        <v>0</v>
      </c>
      <c r="U347" s="123">
        <f t="shared" si="619"/>
        <v>0</v>
      </c>
      <c r="V347" s="123">
        <f t="shared" si="619"/>
        <v>0</v>
      </c>
      <c r="W347" s="123">
        <f t="shared" si="619"/>
        <v>0</v>
      </c>
      <c r="X347" s="123">
        <f t="shared" si="619"/>
        <v>0</v>
      </c>
      <c r="Y347" s="123">
        <f t="shared" si="619"/>
        <v>0</v>
      </c>
      <c r="Z347" s="123">
        <f t="shared" si="619"/>
        <v>0</v>
      </c>
      <c r="AA347" s="123">
        <f t="shared" si="619"/>
        <v>0</v>
      </c>
      <c r="AB347" s="123">
        <f t="shared" si="619"/>
        <v>0</v>
      </c>
      <c r="AC347" s="123">
        <f t="shared" si="619"/>
        <v>0</v>
      </c>
      <c r="AD347" s="123">
        <f t="shared" si="619"/>
        <v>0</v>
      </c>
      <c r="AE347" s="123">
        <f t="shared" si="619"/>
        <v>0</v>
      </c>
      <c r="AF347" s="123">
        <f t="shared" si="619"/>
        <v>2854.1195900000002</v>
      </c>
      <c r="AG347" s="123">
        <f t="shared" si="619"/>
        <v>0</v>
      </c>
      <c r="AH347" s="123">
        <f t="shared" si="619"/>
        <v>0</v>
      </c>
      <c r="AI347" s="123">
        <f t="shared" si="619"/>
        <v>0</v>
      </c>
      <c r="AJ347" s="123">
        <f t="shared" si="619"/>
        <v>0</v>
      </c>
      <c r="AK347" s="123">
        <f t="shared" si="619"/>
        <v>0</v>
      </c>
      <c r="AL347" s="123">
        <f t="shared" si="619"/>
        <v>0</v>
      </c>
      <c r="AM347" s="123">
        <f t="shared" si="619"/>
        <v>0</v>
      </c>
      <c r="AN347" s="123">
        <f t="shared" si="619"/>
        <v>0</v>
      </c>
      <c r="AO347" s="123">
        <f t="shared" si="619"/>
        <v>0</v>
      </c>
      <c r="AP347" s="123">
        <f t="shared" si="619"/>
        <v>0</v>
      </c>
      <c r="AQ347" s="123">
        <f t="shared" si="619"/>
        <v>0</v>
      </c>
      <c r="AR347" s="333"/>
    </row>
    <row r="348" spans="1:44" ht="18.75" customHeight="1">
      <c r="A348" s="198" t="s">
        <v>260</v>
      </c>
      <c r="B348" s="227"/>
      <c r="C348" s="227"/>
      <c r="D348" s="227"/>
      <c r="E348" s="221"/>
      <c r="F348" s="245"/>
      <c r="G348" s="227"/>
      <c r="H348" s="227"/>
      <c r="I348" s="227"/>
      <c r="J348" s="227"/>
      <c r="K348" s="227"/>
      <c r="L348" s="227"/>
      <c r="M348" s="227"/>
      <c r="N348" s="227"/>
      <c r="O348" s="227"/>
      <c r="P348" s="227"/>
      <c r="Q348" s="227"/>
      <c r="R348" s="227"/>
      <c r="S348" s="227"/>
      <c r="T348" s="227"/>
      <c r="U348" s="227"/>
      <c r="V348" s="227"/>
      <c r="W348" s="227"/>
      <c r="X348" s="227"/>
      <c r="Y348" s="227"/>
      <c r="Z348" s="227"/>
      <c r="AA348" s="227"/>
      <c r="AB348" s="227"/>
      <c r="AC348" s="227"/>
      <c r="AD348" s="227"/>
      <c r="AE348" s="227"/>
      <c r="AF348" s="227"/>
      <c r="AG348" s="227"/>
      <c r="AH348" s="227"/>
      <c r="AI348" s="227"/>
      <c r="AJ348" s="227"/>
      <c r="AK348" s="227"/>
      <c r="AL348" s="227"/>
      <c r="AM348" s="227"/>
      <c r="AN348" s="227"/>
      <c r="AO348" s="227"/>
      <c r="AP348" s="227"/>
      <c r="AQ348" s="227"/>
      <c r="AR348" s="246"/>
    </row>
    <row r="349" spans="1:44" ht="22.5" customHeight="1">
      <c r="A349" s="195" t="s">
        <v>261</v>
      </c>
      <c r="B349" s="196"/>
      <c r="C349" s="196"/>
      <c r="D349" s="196"/>
      <c r="E349" s="245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  <c r="AQ349" s="196"/>
      <c r="AR349" s="197"/>
    </row>
    <row r="350" spans="1:44" ht="18.75" customHeight="1">
      <c r="A350" s="340" t="s">
        <v>399</v>
      </c>
      <c r="B350" s="341"/>
      <c r="C350" s="342"/>
      <c r="D350" s="132" t="s">
        <v>41</v>
      </c>
      <c r="E350" s="216">
        <f>SUM(E351:E353)</f>
        <v>310718.12852999999</v>
      </c>
      <c r="F350" s="216">
        <f>SUM(F351:F353)</f>
        <v>189990.52621000004</v>
      </c>
      <c r="G350" s="127">
        <f>F350/E350*100</f>
        <v>61.145620021863756</v>
      </c>
      <c r="H350" s="127">
        <f>SUM(H351:H353)</f>
        <v>38929.160000000003</v>
      </c>
      <c r="I350" s="127">
        <f t="shared" ref="I350:AQ350" si="620">SUM(I351:I353)</f>
        <v>38929.160000000003</v>
      </c>
      <c r="J350" s="127">
        <f t="shared" si="620"/>
        <v>0</v>
      </c>
      <c r="K350" s="127">
        <f t="shared" si="620"/>
        <v>99150.607740000007</v>
      </c>
      <c r="L350" s="127">
        <f t="shared" si="620"/>
        <v>99150.607740000007</v>
      </c>
      <c r="M350" s="127">
        <f t="shared" si="620"/>
        <v>1</v>
      </c>
      <c r="N350" s="127">
        <f t="shared" si="620"/>
        <v>22207.52778</v>
      </c>
      <c r="O350" s="127">
        <f t="shared" si="620"/>
        <v>22207.37428</v>
      </c>
      <c r="P350" s="127">
        <f t="shared" si="620"/>
        <v>4</v>
      </c>
      <c r="Q350" s="127">
        <f t="shared" si="620"/>
        <v>29703.384190000001</v>
      </c>
      <c r="R350" s="127">
        <f t="shared" si="620"/>
        <v>29703.384190000001</v>
      </c>
      <c r="S350" s="127">
        <f t="shared" si="620"/>
        <v>4</v>
      </c>
      <c r="T350" s="127">
        <f t="shared" si="620"/>
        <v>60443.13003</v>
      </c>
      <c r="U350" s="127">
        <f t="shared" si="620"/>
        <v>0</v>
      </c>
      <c r="V350" s="127">
        <f t="shared" si="620"/>
        <v>0</v>
      </c>
      <c r="W350" s="127">
        <f t="shared" si="620"/>
        <v>9158</v>
      </c>
      <c r="X350" s="127">
        <f t="shared" si="620"/>
        <v>0</v>
      </c>
      <c r="Y350" s="127">
        <f t="shared" si="620"/>
        <v>0</v>
      </c>
      <c r="Z350" s="127">
        <f t="shared" si="620"/>
        <v>9158</v>
      </c>
      <c r="AA350" s="127">
        <f t="shared" si="620"/>
        <v>0</v>
      </c>
      <c r="AB350" s="127">
        <f t="shared" si="620"/>
        <v>0</v>
      </c>
      <c r="AC350" s="127">
        <f t="shared" si="620"/>
        <v>9158</v>
      </c>
      <c r="AD350" s="127">
        <f t="shared" si="620"/>
        <v>0</v>
      </c>
      <c r="AE350" s="127">
        <f t="shared" si="620"/>
        <v>0</v>
      </c>
      <c r="AF350" s="127">
        <f t="shared" si="620"/>
        <v>9158</v>
      </c>
      <c r="AG350" s="127">
        <f t="shared" si="620"/>
        <v>0</v>
      </c>
      <c r="AH350" s="127">
        <f t="shared" si="620"/>
        <v>0</v>
      </c>
      <c r="AI350" s="127">
        <f t="shared" si="620"/>
        <v>9158</v>
      </c>
      <c r="AJ350" s="127">
        <f t="shared" si="620"/>
        <v>0</v>
      </c>
      <c r="AK350" s="127">
        <f t="shared" si="620"/>
        <v>0</v>
      </c>
      <c r="AL350" s="127">
        <f t="shared" si="620"/>
        <v>6436.69787</v>
      </c>
      <c r="AM350" s="127">
        <f t="shared" si="620"/>
        <v>0</v>
      </c>
      <c r="AN350" s="127">
        <f t="shared" si="620"/>
        <v>0</v>
      </c>
      <c r="AO350" s="127">
        <f t="shared" si="620"/>
        <v>8057.6209199999994</v>
      </c>
      <c r="AP350" s="127">
        <f t="shared" si="620"/>
        <v>0</v>
      </c>
      <c r="AQ350" s="127">
        <f t="shared" si="620"/>
        <v>0</v>
      </c>
      <c r="AR350" s="332"/>
    </row>
    <row r="351" spans="1:44" ht="31.5">
      <c r="A351" s="343"/>
      <c r="B351" s="344"/>
      <c r="C351" s="345"/>
      <c r="D351" s="150" t="s">
        <v>37</v>
      </c>
      <c r="E351" s="217">
        <f t="shared" ref="E351:E353" si="621">H351+K351+N351+Q351+T351+W351+Z351+AC351+AF351+AI351+AL351+AO351</f>
        <v>0</v>
      </c>
      <c r="F351" s="217">
        <f t="shared" ref="F351:F353" si="622">I351+L351+O351+R351+U351+X351+AA351+AD351+AG351+AJ351+AM351+AP351</f>
        <v>0</v>
      </c>
      <c r="G351" s="127" t="e">
        <f t="shared" ref="G351:G353" si="623">F351/E351*100</f>
        <v>#DIV/0!</v>
      </c>
      <c r="H351" s="123">
        <f>H295+H254+H250</f>
        <v>0</v>
      </c>
      <c r="I351" s="123">
        <f t="shared" ref="I351:AQ351" si="624">I295+I254+I250</f>
        <v>0</v>
      </c>
      <c r="J351" s="123">
        <f t="shared" si="624"/>
        <v>0</v>
      </c>
      <c r="K351" s="123">
        <f t="shared" si="624"/>
        <v>0</v>
      </c>
      <c r="L351" s="123">
        <f t="shared" si="624"/>
        <v>0</v>
      </c>
      <c r="M351" s="123">
        <f t="shared" si="624"/>
        <v>0</v>
      </c>
      <c r="N351" s="123">
        <f t="shared" si="624"/>
        <v>0</v>
      </c>
      <c r="O351" s="123">
        <f t="shared" si="624"/>
        <v>0</v>
      </c>
      <c r="P351" s="123">
        <f t="shared" si="624"/>
        <v>0</v>
      </c>
      <c r="Q351" s="123">
        <f t="shared" si="624"/>
        <v>0</v>
      </c>
      <c r="R351" s="123">
        <f t="shared" si="624"/>
        <v>0</v>
      </c>
      <c r="S351" s="123">
        <f t="shared" si="624"/>
        <v>0</v>
      </c>
      <c r="T351" s="123">
        <f t="shared" si="624"/>
        <v>0</v>
      </c>
      <c r="U351" s="123">
        <f t="shared" si="624"/>
        <v>0</v>
      </c>
      <c r="V351" s="123">
        <f t="shared" si="624"/>
        <v>0</v>
      </c>
      <c r="W351" s="123">
        <f t="shared" si="624"/>
        <v>0</v>
      </c>
      <c r="X351" s="123">
        <f t="shared" si="624"/>
        <v>0</v>
      </c>
      <c r="Y351" s="123">
        <f t="shared" si="624"/>
        <v>0</v>
      </c>
      <c r="Z351" s="123">
        <f t="shared" si="624"/>
        <v>0</v>
      </c>
      <c r="AA351" s="123">
        <f t="shared" si="624"/>
        <v>0</v>
      </c>
      <c r="AB351" s="123">
        <f t="shared" si="624"/>
        <v>0</v>
      </c>
      <c r="AC351" s="123">
        <f t="shared" si="624"/>
        <v>0</v>
      </c>
      <c r="AD351" s="123">
        <f t="shared" si="624"/>
        <v>0</v>
      </c>
      <c r="AE351" s="123">
        <f t="shared" si="624"/>
        <v>0</v>
      </c>
      <c r="AF351" s="123">
        <f t="shared" si="624"/>
        <v>0</v>
      </c>
      <c r="AG351" s="123">
        <f t="shared" si="624"/>
        <v>0</v>
      </c>
      <c r="AH351" s="123">
        <f t="shared" si="624"/>
        <v>0</v>
      </c>
      <c r="AI351" s="123">
        <f t="shared" si="624"/>
        <v>0</v>
      </c>
      <c r="AJ351" s="123">
        <f t="shared" si="624"/>
        <v>0</v>
      </c>
      <c r="AK351" s="123">
        <f t="shared" si="624"/>
        <v>0</v>
      </c>
      <c r="AL351" s="123">
        <f t="shared" si="624"/>
        <v>0</v>
      </c>
      <c r="AM351" s="123">
        <f t="shared" si="624"/>
        <v>0</v>
      </c>
      <c r="AN351" s="123">
        <f t="shared" si="624"/>
        <v>0</v>
      </c>
      <c r="AO351" s="123">
        <f t="shared" si="624"/>
        <v>0</v>
      </c>
      <c r="AP351" s="123">
        <f t="shared" si="624"/>
        <v>0</v>
      </c>
      <c r="AQ351" s="123">
        <f t="shared" si="624"/>
        <v>0</v>
      </c>
      <c r="AR351" s="333"/>
    </row>
    <row r="352" spans="1:44" ht="31.9" customHeight="1">
      <c r="A352" s="343"/>
      <c r="B352" s="344"/>
      <c r="C352" s="345"/>
      <c r="D352" s="150" t="s">
        <v>2</v>
      </c>
      <c r="E352" s="217">
        <f t="shared" si="621"/>
        <v>64962.8</v>
      </c>
      <c r="F352" s="217">
        <f t="shared" si="622"/>
        <v>25541.657080000001</v>
      </c>
      <c r="G352" s="127">
        <f t="shared" si="623"/>
        <v>39.317358672963607</v>
      </c>
      <c r="H352" s="123">
        <f t="shared" ref="H352:AQ352" si="625">H296+H255+H251</f>
        <v>0</v>
      </c>
      <c r="I352" s="123">
        <f t="shared" si="625"/>
        <v>0</v>
      </c>
      <c r="J352" s="123">
        <f t="shared" si="625"/>
        <v>0</v>
      </c>
      <c r="K352" s="123">
        <f t="shared" si="625"/>
        <v>6085.6988700000002</v>
      </c>
      <c r="L352" s="123">
        <f t="shared" si="625"/>
        <v>6085.6988700000002</v>
      </c>
      <c r="M352" s="123">
        <f t="shared" si="625"/>
        <v>0</v>
      </c>
      <c r="N352" s="123">
        <f t="shared" si="625"/>
        <v>12451.4928</v>
      </c>
      <c r="O352" s="123">
        <f t="shared" si="625"/>
        <v>12451.4928</v>
      </c>
      <c r="P352" s="123">
        <f t="shared" si="625"/>
        <v>2</v>
      </c>
      <c r="Q352" s="123">
        <f t="shared" si="625"/>
        <v>7004.4654099999998</v>
      </c>
      <c r="R352" s="123">
        <f t="shared" si="625"/>
        <v>7004.4654099999998</v>
      </c>
      <c r="S352" s="123">
        <f t="shared" si="625"/>
        <v>1</v>
      </c>
      <c r="T352" s="123">
        <f t="shared" si="625"/>
        <v>6690.1</v>
      </c>
      <c r="U352" s="123">
        <f t="shared" si="625"/>
        <v>0</v>
      </c>
      <c r="V352" s="123">
        <f t="shared" si="625"/>
        <v>0</v>
      </c>
      <c r="W352" s="123">
        <f t="shared" si="625"/>
        <v>5788</v>
      </c>
      <c r="X352" s="123">
        <f t="shared" si="625"/>
        <v>0</v>
      </c>
      <c r="Y352" s="123">
        <f t="shared" si="625"/>
        <v>0</v>
      </c>
      <c r="Z352" s="123">
        <f t="shared" si="625"/>
        <v>5788</v>
      </c>
      <c r="AA352" s="123">
        <f t="shared" si="625"/>
        <v>0</v>
      </c>
      <c r="AB352" s="123">
        <f t="shared" si="625"/>
        <v>0</v>
      </c>
      <c r="AC352" s="123">
        <f t="shared" si="625"/>
        <v>5788</v>
      </c>
      <c r="AD352" s="123">
        <f t="shared" si="625"/>
        <v>0</v>
      </c>
      <c r="AE352" s="123">
        <f t="shared" si="625"/>
        <v>0</v>
      </c>
      <c r="AF352" s="123">
        <f t="shared" si="625"/>
        <v>5788</v>
      </c>
      <c r="AG352" s="123">
        <f t="shared" si="625"/>
        <v>0</v>
      </c>
      <c r="AH352" s="123">
        <f t="shared" si="625"/>
        <v>0</v>
      </c>
      <c r="AI352" s="123">
        <f t="shared" si="625"/>
        <v>5788</v>
      </c>
      <c r="AJ352" s="123">
        <f t="shared" si="625"/>
        <v>0</v>
      </c>
      <c r="AK352" s="123">
        <f t="shared" si="625"/>
        <v>0</v>
      </c>
      <c r="AL352" s="123">
        <f t="shared" si="625"/>
        <v>3791.0429199999999</v>
      </c>
      <c r="AM352" s="123">
        <f t="shared" si="625"/>
        <v>0</v>
      </c>
      <c r="AN352" s="123">
        <f t="shared" si="625"/>
        <v>0</v>
      </c>
      <c r="AO352" s="123">
        <f t="shared" si="625"/>
        <v>0</v>
      </c>
      <c r="AP352" s="123">
        <f t="shared" si="625"/>
        <v>0</v>
      </c>
      <c r="AQ352" s="123">
        <f t="shared" si="625"/>
        <v>0</v>
      </c>
      <c r="AR352" s="333"/>
    </row>
    <row r="353" spans="1:44" ht="20.25" customHeight="1">
      <c r="A353" s="343"/>
      <c r="B353" s="344"/>
      <c r="C353" s="345"/>
      <c r="D353" s="152" t="s">
        <v>43</v>
      </c>
      <c r="E353" s="217">
        <f t="shared" si="621"/>
        <v>245755.32853</v>
      </c>
      <c r="F353" s="217">
        <f t="shared" si="622"/>
        <v>164448.86913000004</v>
      </c>
      <c r="G353" s="127">
        <f t="shared" si="623"/>
        <v>66.91568810070595</v>
      </c>
      <c r="H353" s="123">
        <f t="shared" ref="H353:AQ353" si="626">H297+H256+H252</f>
        <v>38929.160000000003</v>
      </c>
      <c r="I353" s="123">
        <f t="shared" si="626"/>
        <v>38929.160000000003</v>
      </c>
      <c r="J353" s="123">
        <f t="shared" si="626"/>
        <v>0</v>
      </c>
      <c r="K353" s="123">
        <f t="shared" si="626"/>
        <v>93064.908870000014</v>
      </c>
      <c r="L353" s="123">
        <f t="shared" si="626"/>
        <v>93064.908870000014</v>
      </c>
      <c r="M353" s="123">
        <f t="shared" si="626"/>
        <v>1</v>
      </c>
      <c r="N353" s="123">
        <f t="shared" si="626"/>
        <v>9756.0349800000004</v>
      </c>
      <c r="O353" s="123">
        <f t="shared" si="626"/>
        <v>9755.88148</v>
      </c>
      <c r="P353" s="123">
        <f t="shared" si="626"/>
        <v>2</v>
      </c>
      <c r="Q353" s="123">
        <f t="shared" si="626"/>
        <v>22698.91878</v>
      </c>
      <c r="R353" s="123">
        <f t="shared" si="626"/>
        <v>22698.91878</v>
      </c>
      <c r="S353" s="123">
        <f t="shared" si="626"/>
        <v>3</v>
      </c>
      <c r="T353" s="123">
        <f t="shared" si="626"/>
        <v>53753.030030000002</v>
      </c>
      <c r="U353" s="123">
        <f t="shared" si="626"/>
        <v>0</v>
      </c>
      <c r="V353" s="123">
        <f t="shared" si="626"/>
        <v>0</v>
      </c>
      <c r="W353" s="123">
        <f t="shared" si="626"/>
        <v>3370</v>
      </c>
      <c r="X353" s="123">
        <f t="shared" si="626"/>
        <v>0</v>
      </c>
      <c r="Y353" s="123">
        <f t="shared" si="626"/>
        <v>0</v>
      </c>
      <c r="Z353" s="123">
        <f t="shared" si="626"/>
        <v>3370</v>
      </c>
      <c r="AA353" s="123">
        <f t="shared" si="626"/>
        <v>0</v>
      </c>
      <c r="AB353" s="123">
        <f t="shared" si="626"/>
        <v>0</v>
      </c>
      <c r="AC353" s="123">
        <f t="shared" si="626"/>
        <v>3370</v>
      </c>
      <c r="AD353" s="123">
        <f t="shared" si="626"/>
        <v>0</v>
      </c>
      <c r="AE353" s="123">
        <f t="shared" si="626"/>
        <v>0</v>
      </c>
      <c r="AF353" s="123">
        <f t="shared" si="626"/>
        <v>3370</v>
      </c>
      <c r="AG353" s="123">
        <f t="shared" si="626"/>
        <v>0</v>
      </c>
      <c r="AH353" s="123">
        <f t="shared" si="626"/>
        <v>0</v>
      </c>
      <c r="AI353" s="123">
        <f t="shared" si="626"/>
        <v>3370</v>
      </c>
      <c r="AJ353" s="123">
        <f t="shared" si="626"/>
        <v>0</v>
      </c>
      <c r="AK353" s="123">
        <f t="shared" si="626"/>
        <v>0</v>
      </c>
      <c r="AL353" s="123">
        <f t="shared" si="626"/>
        <v>2645.6549500000001</v>
      </c>
      <c r="AM353" s="123">
        <f t="shared" si="626"/>
        <v>0</v>
      </c>
      <c r="AN353" s="123">
        <f t="shared" si="626"/>
        <v>0</v>
      </c>
      <c r="AO353" s="123">
        <f t="shared" si="626"/>
        <v>8057.6209199999994</v>
      </c>
      <c r="AP353" s="123">
        <f t="shared" si="626"/>
        <v>0</v>
      </c>
      <c r="AQ353" s="123">
        <f t="shared" si="626"/>
        <v>0</v>
      </c>
      <c r="AR353" s="333"/>
    </row>
    <row r="354" spans="1:44" ht="15" customHeight="1">
      <c r="A354" s="340" t="s">
        <v>400</v>
      </c>
      <c r="B354" s="341"/>
      <c r="C354" s="342"/>
      <c r="D354" s="126" t="s">
        <v>41</v>
      </c>
      <c r="E354" s="216">
        <f>SUM(E355:E357)</f>
        <v>91507.995280000003</v>
      </c>
      <c r="F354" s="216">
        <f>SUM(F355:F357)</f>
        <v>27</v>
      </c>
      <c r="G354" s="127">
        <f>F354/E354*100</f>
        <v>2.9505618517140793E-2</v>
      </c>
      <c r="H354" s="127">
        <f>SUM(H355:H357)</f>
        <v>0</v>
      </c>
      <c r="I354" s="127">
        <f t="shared" ref="I354:AQ354" si="627">SUM(I355:I357)</f>
        <v>0</v>
      </c>
      <c r="J354" s="127">
        <f t="shared" si="627"/>
        <v>0</v>
      </c>
      <c r="K354" s="127">
        <f t="shared" si="627"/>
        <v>0</v>
      </c>
      <c r="L354" s="127">
        <f t="shared" si="627"/>
        <v>0</v>
      </c>
      <c r="M354" s="127">
        <f t="shared" si="627"/>
        <v>0</v>
      </c>
      <c r="N354" s="127">
        <f t="shared" si="627"/>
        <v>0</v>
      </c>
      <c r="O354" s="127">
        <f t="shared" si="627"/>
        <v>0</v>
      </c>
      <c r="P354" s="127">
        <f t="shared" si="627"/>
        <v>0</v>
      </c>
      <c r="Q354" s="127">
        <f t="shared" si="627"/>
        <v>27</v>
      </c>
      <c r="R354" s="127">
        <f t="shared" si="627"/>
        <v>27</v>
      </c>
      <c r="S354" s="127">
        <f t="shared" si="627"/>
        <v>301</v>
      </c>
      <c r="T354" s="127">
        <f t="shared" si="627"/>
        <v>391.03500000000003</v>
      </c>
      <c r="U354" s="127">
        <f t="shared" si="627"/>
        <v>0</v>
      </c>
      <c r="V354" s="127">
        <f t="shared" si="627"/>
        <v>0</v>
      </c>
      <c r="W354" s="127">
        <f t="shared" si="627"/>
        <v>0</v>
      </c>
      <c r="X354" s="127">
        <f t="shared" si="627"/>
        <v>0</v>
      </c>
      <c r="Y354" s="127">
        <f t="shared" si="627"/>
        <v>0</v>
      </c>
      <c r="Z354" s="127">
        <f t="shared" si="627"/>
        <v>1585.9892600000001</v>
      </c>
      <c r="AA354" s="127">
        <f t="shared" si="627"/>
        <v>0</v>
      </c>
      <c r="AB354" s="127">
        <f t="shared" si="627"/>
        <v>0</v>
      </c>
      <c r="AC354" s="127">
        <f t="shared" si="627"/>
        <v>0</v>
      </c>
      <c r="AD354" s="127">
        <f t="shared" si="627"/>
        <v>0</v>
      </c>
      <c r="AE354" s="127">
        <f t="shared" si="627"/>
        <v>0</v>
      </c>
      <c r="AF354" s="127">
        <f t="shared" si="627"/>
        <v>68030.248259999993</v>
      </c>
      <c r="AG354" s="127">
        <f t="shared" si="627"/>
        <v>0</v>
      </c>
      <c r="AH354" s="127">
        <f t="shared" si="627"/>
        <v>0</v>
      </c>
      <c r="AI354" s="127">
        <f t="shared" si="627"/>
        <v>0</v>
      </c>
      <c r="AJ354" s="127">
        <f t="shared" si="627"/>
        <v>0</v>
      </c>
      <c r="AK354" s="127">
        <f t="shared" si="627"/>
        <v>0</v>
      </c>
      <c r="AL354" s="127">
        <f t="shared" si="627"/>
        <v>9443.43</v>
      </c>
      <c r="AM354" s="127">
        <f t="shared" si="627"/>
        <v>0</v>
      </c>
      <c r="AN354" s="127">
        <f t="shared" si="627"/>
        <v>0</v>
      </c>
      <c r="AO354" s="127">
        <f t="shared" si="627"/>
        <v>12030.29276</v>
      </c>
      <c r="AP354" s="127">
        <f t="shared" si="627"/>
        <v>0</v>
      </c>
      <c r="AQ354" s="127">
        <f t="shared" si="627"/>
        <v>0</v>
      </c>
      <c r="AR354" s="332"/>
    </row>
    <row r="355" spans="1:44" ht="31.5">
      <c r="A355" s="343"/>
      <c r="B355" s="344"/>
      <c r="C355" s="345"/>
      <c r="D355" s="150" t="s">
        <v>37</v>
      </c>
      <c r="E355" s="217">
        <f t="shared" ref="E355:E357" si="628">H355+K355+N355+Q355+T355+W355+Z355+AC355+AF355+AI355+AL355+AO355</f>
        <v>3622</v>
      </c>
      <c r="F355" s="217">
        <f t="shared" ref="F355:F357" si="629">I355+L355+O355+R355+U355+X355+AA355+AD355+AG355+AJ355+AM355+AP355</f>
        <v>0</v>
      </c>
      <c r="G355" s="127">
        <f t="shared" ref="G355:G357" si="630">F355/E355*100</f>
        <v>0</v>
      </c>
      <c r="H355" s="123">
        <f>H162+H202</f>
        <v>0</v>
      </c>
      <c r="I355" s="123">
        <f t="shared" ref="I355:AQ355" si="631">I162+I202</f>
        <v>0</v>
      </c>
      <c r="J355" s="123">
        <f t="shared" si="631"/>
        <v>0</v>
      </c>
      <c r="K355" s="123">
        <f t="shared" si="631"/>
        <v>0</v>
      </c>
      <c r="L355" s="123">
        <f t="shared" si="631"/>
        <v>0</v>
      </c>
      <c r="M355" s="123">
        <f t="shared" si="631"/>
        <v>0</v>
      </c>
      <c r="N355" s="123">
        <f t="shared" si="631"/>
        <v>0</v>
      </c>
      <c r="O355" s="123">
        <f t="shared" si="631"/>
        <v>0</v>
      </c>
      <c r="P355" s="123">
        <f t="shared" si="631"/>
        <v>0</v>
      </c>
      <c r="Q355" s="123">
        <f t="shared" si="631"/>
        <v>0</v>
      </c>
      <c r="R355" s="123">
        <f t="shared" si="631"/>
        <v>0</v>
      </c>
      <c r="S355" s="123">
        <f t="shared" si="631"/>
        <v>0</v>
      </c>
      <c r="T355" s="123">
        <f t="shared" si="631"/>
        <v>0</v>
      </c>
      <c r="U355" s="123">
        <f t="shared" si="631"/>
        <v>0</v>
      </c>
      <c r="V355" s="123">
        <f t="shared" si="631"/>
        <v>0</v>
      </c>
      <c r="W355" s="123">
        <f t="shared" si="631"/>
        <v>0</v>
      </c>
      <c r="X355" s="123">
        <f t="shared" si="631"/>
        <v>0</v>
      </c>
      <c r="Y355" s="123">
        <f t="shared" si="631"/>
        <v>0</v>
      </c>
      <c r="Z355" s="123">
        <f t="shared" si="631"/>
        <v>0</v>
      </c>
      <c r="AA355" s="123">
        <f t="shared" si="631"/>
        <v>0</v>
      </c>
      <c r="AB355" s="123">
        <f t="shared" si="631"/>
        <v>0</v>
      </c>
      <c r="AC355" s="123">
        <f t="shared" si="631"/>
        <v>0</v>
      </c>
      <c r="AD355" s="123">
        <f t="shared" si="631"/>
        <v>0</v>
      </c>
      <c r="AE355" s="123">
        <f t="shared" si="631"/>
        <v>0</v>
      </c>
      <c r="AF355" s="123">
        <f t="shared" si="631"/>
        <v>3622</v>
      </c>
      <c r="AG355" s="123">
        <f t="shared" si="631"/>
        <v>0</v>
      </c>
      <c r="AH355" s="123">
        <f t="shared" si="631"/>
        <v>0</v>
      </c>
      <c r="AI355" s="123">
        <f t="shared" si="631"/>
        <v>0</v>
      </c>
      <c r="AJ355" s="123">
        <f t="shared" si="631"/>
        <v>0</v>
      </c>
      <c r="AK355" s="123">
        <f t="shared" si="631"/>
        <v>0</v>
      </c>
      <c r="AL355" s="123">
        <f t="shared" si="631"/>
        <v>0</v>
      </c>
      <c r="AM355" s="123">
        <f t="shared" si="631"/>
        <v>0</v>
      </c>
      <c r="AN355" s="123">
        <f t="shared" si="631"/>
        <v>0</v>
      </c>
      <c r="AO355" s="123">
        <f t="shared" si="631"/>
        <v>0</v>
      </c>
      <c r="AP355" s="123">
        <f t="shared" si="631"/>
        <v>0</v>
      </c>
      <c r="AQ355" s="123">
        <f t="shared" si="631"/>
        <v>0</v>
      </c>
      <c r="AR355" s="333"/>
    </row>
    <row r="356" spans="1:44" ht="32.450000000000003" customHeight="1">
      <c r="A356" s="343"/>
      <c r="B356" s="344"/>
      <c r="C356" s="345"/>
      <c r="D356" s="150" t="s">
        <v>2</v>
      </c>
      <c r="E356" s="217">
        <f t="shared" si="628"/>
        <v>21879.9</v>
      </c>
      <c r="F356" s="217">
        <f t="shared" si="629"/>
        <v>0</v>
      </c>
      <c r="G356" s="127">
        <f t="shared" si="630"/>
        <v>0</v>
      </c>
      <c r="H356" s="123">
        <f t="shared" ref="H356:AQ356" si="632">H163+H203</f>
        <v>0</v>
      </c>
      <c r="I356" s="123">
        <f t="shared" si="632"/>
        <v>0</v>
      </c>
      <c r="J356" s="123">
        <f t="shared" si="632"/>
        <v>0</v>
      </c>
      <c r="K356" s="123">
        <f t="shared" si="632"/>
        <v>0</v>
      </c>
      <c r="L356" s="123">
        <f t="shared" si="632"/>
        <v>0</v>
      </c>
      <c r="M356" s="123">
        <f t="shared" si="632"/>
        <v>0</v>
      </c>
      <c r="N356" s="123">
        <f t="shared" si="632"/>
        <v>0</v>
      </c>
      <c r="O356" s="123">
        <f t="shared" si="632"/>
        <v>0</v>
      </c>
      <c r="P356" s="123">
        <f t="shared" si="632"/>
        <v>0</v>
      </c>
      <c r="Q356" s="123">
        <f t="shared" si="632"/>
        <v>0</v>
      </c>
      <c r="R356" s="123">
        <f t="shared" si="632"/>
        <v>0</v>
      </c>
      <c r="S356" s="123">
        <f t="shared" si="632"/>
        <v>0</v>
      </c>
      <c r="T356" s="123">
        <f t="shared" si="632"/>
        <v>0</v>
      </c>
      <c r="U356" s="123">
        <f t="shared" si="632"/>
        <v>0</v>
      </c>
      <c r="V356" s="123">
        <f t="shared" si="632"/>
        <v>0</v>
      </c>
      <c r="W356" s="123">
        <f t="shared" si="632"/>
        <v>0</v>
      </c>
      <c r="X356" s="123">
        <f t="shared" si="632"/>
        <v>0</v>
      </c>
      <c r="Y356" s="123">
        <f t="shared" si="632"/>
        <v>0</v>
      </c>
      <c r="Z356" s="123">
        <f t="shared" si="632"/>
        <v>0</v>
      </c>
      <c r="AA356" s="123">
        <f t="shared" si="632"/>
        <v>0</v>
      </c>
      <c r="AB356" s="123">
        <f t="shared" si="632"/>
        <v>0</v>
      </c>
      <c r="AC356" s="123">
        <f t="shared" si="632"/>
        <v>0</v>
      </c>
      <c r="AD356" s="123">
        <f t="shared" si="632"/>
        <v>0</v>
      </c>
      <c r="AE356" s="123">
        <f t="shared" si="632"/>
        <v>0</v>
      </c>
      <c r="AF356" s="123">
        <f t="shared" si="632"/>
        <v>21879.9</v>
      </c>
      <c r="AG356" s="123">
        <f t="shared" si="632"/>
        <v>0</v>
      </c>
      <c r="AH356" s="123">
        <f t="shared" si="632"/>
        <v>0</v>
      </c>
      <c r="AI356" s="123">
        <f t="shared" si="632"/>
        <v>0</v>
      </c>
      <c r="AJ356" s="123">
        <f t="shared" si="632"/>
        <v>0</v>
      </c>
      <c r="AK356" s="123">
        <f t="shared" si="632"/>
        <v>0</v>
      </c>
      <c r="AL356" s="123">
        <f t="shared" si="632"/>
        <v>0</v>
      </c>
      <c r="AM356" s="123">
        <f t="shared" si="632"/>
        <v>0</v>
      </c>
      <c r="AN356" s="123">
        <f t="shared" si="632"/>
        <v>0</v>
      </c>
      <c r="AO356" s="123">
        <f t="shared" si="632"/>
        <v>0</v>
      </c>
      <c r="AP356" s="123">
        <f t="shared" si="632"/>
        <v>0</v>
      </c>
      <c r="AQ356" s="123">
        <f t="shared" si="632"/>
        <v>0</v>
      </c>
      <c r="AR356" s="333"/>
    </row>
    <row r="357" spans="1:44" ht="20.25" customHeight="1">
      <c r="A357" s="343"/>
      <c r="B357" s="344"/>
      <c r="C357" s="345"/>
      <c r="D357" s="152" t="s">
        <v>43</v>
      </c>
      <c r="E357" s="217">
        <f t="shared" si="628"/>
        <v>66006.095279999994</v>
      </c>
      <c r="F357" s="217">
        <f t="shared" si="629"/>
        <v>27</v>
      </c>
      <c r="G357" s="127">
        <f t="shared" si="630"/>
        <v>4.0905313191857702E-2</v>
      </c>
      <c r="H357" s="123">
        <f t="shared" ref="H357:AQ357" si="633">H164+H204</f>
        <v>0</v>
      </c>
      <c r="I357" s="123">
        <f t="shared" si="633"/>
        <v>0</v>
      </c>
      <c r="J357" s="123">
        <f t="shared" si="633"/>
        <v>0</v>
      </c>
      <c r="K357" s="123">
        <f t="shared" si="633"/>
        <v>0</v>
      </c>
      <c r="L357" s="123">
        <f t="shared" si="633"/>
        <v>0</v>
      </c>
      <c r="M357" s="123">
        <f t="shared" si="633"/>
        <v>0</v>
      </c>
      <c r="N357" s="123">
        <f t="shared" si="633"/>
        <v>0</v>
      </c>
      <c r="O357" s="123">
        <f t="shared" si="633"/>
        <v>0</v>
      </c>
      <c r="P357" s="123">
        <f t="shared" si="633"/>
        <v>0</v>
      </c>
      <c r="Q357" s="123">
        <f t="shared" si="633"/>
        <v>27</v>
      </c>
      <c r="R357" s="123">
        <f t="shared" si="633"/>
        <v>27</v>
      </c>
      <c r="S357" s="123">
        <f t="shared" si="633"/>
        <v>301</v>
      </c>
      <c r="T357" s="123">
        <f t="shared" si="633"/>
        <v>391.03500000000003</v>
      </c>
      <c r="U357" s="123">
        <f t="shared" si="633"/>
        <v>0</v>
      </c>
      <c r="V357" s="123">
        <f t="shared" si="633"/>
        <v>0</v>
      </c>
      <c r="W357" s="123">
        <f t="shared" si="633"/>
        <v>0</v>
      </c>
      <c r="X357" s="123">
        <f t="shared" si="633"/>
        <v>0</v>
      </c>
      <c r="Y357" s="123">
        <f t="shared" si="633"/>
        <v>0</v>
      </c>
      <c r="Z357" s="123">
        <f t="shared" si="633"/>
        <v>1585.9892600000001</v>
      </c>
      <c r="AA357" s="123">
        <f t="shared" si="633"/>
        <v>0</v>
      </c>
      <c r="AB357" s="123">
        <f t="shared" si="633"/>
        <v>0</v>
      </c>
      <c r="AC357" s="123">
        <f t="shared" si="633"/>
        <v>0</v>
      </c>
      <c r="AD357" s="123">
        <f t="shared" si="633"/>
        <v>0</v>
      </c>
      <c r="AE357" s="123">
        <f t="shared" si="633"/>
        <v>0</v>
      </c>
      <c r="AF357" s="123">
        <f t="shared" si="633"/>
        <v>42528.348259999999</v>
      </c>
      <c r="AG357" s="123">
        <f t="shared" si="633"/>
        <v>0</v>
      </c>
      <c r="AH357" s="123">
        <f t="shared" si="633"/>
        <v>0</v>
      </c>
      <c r="AI357" s="123">
        <f t="shared" si="633"/>
        <v>0</v>
      </c>
      <c r="AJ357" s="123">
        <f t="shared" si="633"/>
        <v>0</v>
      </c>
      <c r="AK357" s="123">
        <f t="shared" si="633"/>
        <v>0</v>
      </c>
      <c r="AL357" s="123">
        <f t="shared" si="633"/>
        <v>9443.43</v>
      </c>
      <c r="AM357" s="123">
        <f t="shared" si="633"/>
        <v>0</v>
      </c>
      <c r="AN357" s="123">
        <f t="shared" si="633"/>
        <v>0</v>
      </c>
      <c r="AO357" s="123">
        <f>AO89</f>
        <v>12030.29276</v>
      </c>
      <c r="AP357" s="123">
        <f t="shared" si="633"/>
        <v>0</v>
      </c>
      <c r="AQ357" s="123">
        <f t="shared" si="633"/>
        <v>0</v>
      </c>
      <c r="AR357" s="333"/>
    </row>
    <row r="358" spans="1:44" ht="21" customHeight="1">
      <c r="A358" s="340" t="s">
        <v>401</v>
      </c>
      <c r="B358" s="341"/>
      <c r="C358" s="342"/>
      <c r="D358" s="132" t="s">
        <v>41</v>
      </c>
      <c r="E358" s="216">
        <f>SUM(E359:E361)</f>
        <v>22930.461380000001</v>
      </c>
      <c r="F358" s="216">
        <f>SUM(F359:F361)</f>
        <v>1622.7301299999999</v>
      </c>
      <c r="G358" s="127">
        <f>F358/E358*100</f>
        <v>7.0767443493978215</v>
      </c>
      <c r="H358" s="127">
        <f>H359+H360+H361</f>
        <v>0</v>
      </c>
      <c r="I358" s="127">
        <f t="shared" ref="I358:AQ358" si="634">SUM(I359:I361)</f>
        <v>0</v>
      </c>
      <c r="J358" s="127">
        <f t="shared" si="634"/>
        <v>0</v>
      </c>
      <c r="K358" s="127">
        <f>K359+K360+K361</f>
        <v>1598.7301299999999</v>
      </c>
      <c r="L358" s="127">
        <f t="shared" si="634"/>
        <v>1598.7301299999999</v>
      </c>
      <c r="M358" s="127">
        <f t="shared" si="634"/>
        <v>0</v>
      </c>
      <c r="N358" s="127">
        <f>N359+N360+N361</f>
        <v>24</v>
      </c>
      <c r="O358" s="127">
        <f t="shared" si="634"/>
        <v>24</v>
      </c>
      <c r="P358" s="127">
        <f t="shared" si="634"/>
        <v>1</v>
      </c>
      <c r="Q358" s="127">
        <f>Q359+Q360+Q361</f>
        <v>0</v>
      </c>
      <c r="R358" s="127">
        <f t="shared" si="634"/>
        <v>0</v>
      </c>
      <c r="S358" s="127">
        <f t="shared" si="634"/>
        <v>0</v>
      </c>
      <c r="T358" s="127">
        <f>T359+T360+T361</f>
        <v>1141.4808699999999</v>
      </c>
      <c r="U358" s="127">
        <f t="shared" si="634"/>
        <v>0</v>
      </c>
      <c r="V358" s="127">
        <f t="shared" si="634"/>
        <v>0</v>
      </c>
      <c r="W358" s="127">
        <f>W359+W360+W361</f>
        <v>0</v>
      </c>
      <c r="X358" s="127">
        <f t="shared" si="634"/>
        <v>0</v>
      </c>
      <c r="Y358" s="127">
        <f t="shared" si="634"/>
        <v>0</v>
      </c>
      <c r="Z358" s="127">
        <f>Z359+Z360+Z361</f>
        <v>0</v>
      </c>
      <c r="AA358" s="127">
        <f t="shared" si="634"/>
        <v>0</v>
      </c>
      <c r="AB358" s="127">
        <f t="shared" si="634"/>
        <v>0</v>
      </c>
      <c r="AC358" s="127">
        <f>AC359+AC360+AC361</f>
        <v>20000</v>
      </c>
      <c r="AD358" s="127">
        <f t="shared" si="634"/>
        <v>0</v>
      </c>
      <c r="AE358" s="127">
        <f t="shared" si="634"/>
        <v>0</v>
      </c>
      <c r="AF358" s="127">
        <f>AF359+AF360+AF361</f>
        <v>0</v>
      </c>
      <c r="AG358" s="127">
        <f t="shared" si="634"/>
        <v>0</v>
      </c>
      <c r="AH358" s="127">
        <f t="shared" si="634"/>
        <v>0</v>
      </c>
      <c r="AI358" s="127">
        <f>AI359+AI360+AI361</f>
        <v>0</v>
      </c>
      <c r="AJ358" s="127">
        <f t="shared" si="634"/>
        <v>0</v>
      </c>
      <c r="AK358" s="127">
        <f t="shared" si="634"/>
        <v>0</v>
      </c>
      <c r="AL358" s="127">
        <f>AL359+AL360+AL361</f>
        <v>0</v>
      </c>
      <c r="AM358" s="127">
        <f t="shared" si="634"/>
        <v>0</v>
      </c>
      <c r="AN358" s="127">
        <f t="shared" si="634"/>
        <v>0</v>
      </c>
      <c r="AO358" s="127">
        <f>AO359+AO360+AO361</f>
        <v>166.25038000000001</v>
      </c>
      <c r="AP358" s="127">
        <f t="shared" si="634"/>
        <v>0</v>
      </c>
      <c r="AQ358" s="127">
        <f t="shared" si="634"/>
        <v>0</v>
      </c>
      <c r="AR358" s="332"/>
    </row>
    <row r="359" spans="1:44" ht="35.25" customHeight="1">
      <c r="A359" s="343"/>
      <c r="B359" s="344"/>
      <c r="C359" s="345"/>
      <c r="D359" s="150" t="s">
        <v>37</v>
      </c>
      <c r="E359" s="217">
        <f t="shared" ref="E359:E361" si="635">H359+K359+N359+Q359+T359+W359+Z359+AC359+AF359+AI359+AL359+AO359</f>
        <v>204</v>
      </c>
      <c r="F359" s="217">
        <f t="shared" ref="F359:F361" si="636">I359+L359+O359+R359+U359+X359+AA359+AD359+AG359+AJ359+AM359+AP359</f>
        <v>119.01425999999999</v>
      </c>
      <c r="G359" s="127">
        <f t="shared" ref="G359:G361" si="637">F359/E359*100</f>
        <v>58.340323529411762</v>
      </c>
      <c r="H359" s="123"/>
      <c r="I359" s="123">
        <f t="shared" ref="I359:AQ359" si="638">I148</f>
        <v>0</v>
      </c>
      <c r="J359" s="123">
        <f t="shared" si="638"/>
        <v>0</v>
      </c>
      <c r="K359" s="123">
        <f t="shared" si="638"/>
        <v>119.01425999999999</v>
      </c>
      <c r="L359" s="123">
        <f t="shared" si="638"/>
        <v>119.01425999999999</v>
      </c>
      <c r="M359" s="123">
        <f t="shared" si="638"/>
        <v>0</v>
      </c>
      <c r="N359" s="123">
        <f t="shared" si="638"/>
        <v>0</v>
      </c>
      <c r="O359" s="123">
        <f t="shared" si="638"/>
        <v>0</v>
      </c>
      <c r="P359" s="123">
        <f t="shared" si="638"/>
        <v>0</v>
      </c>
      <c r="Q359" s="123">
        <f t="shared" si="638"/>
        <v>0</v>
      </c>
      <c r="R359" s="123">
        <f t="shared" si="638"/>
        <v>0</v>
      </c>
      <c r="S359" s="123">
        <f t="shared" si="638"/>
        <v>0</v>
      </c>
      <c r="T359" s="123">
        <f t="shared" si="638"/>
        <v>84.985740000000007</v>
      </c>
      <c r="U359" s="123">
        <f t="shared" si="638"/>
        <v>0</v>
      </c>
      <c r="V359" s="123">
        <f t="shared" si="638"/>
        <v>0</v>
      </c>
      <c r="W359" s="123">
        <f t="shared" si="638"/>
        <v>0</v>
      </c>
      <c r="X359" s="123">
        <f t="shared" si="638"/>
        <v>0</v>
      </c>
      <c r="Y359" s="123">
        <f t="shared" si="638"/>
        <v>0</v>
      </c>
      <c r="Z359" s="123">
        <f t="shared" si="638"/>
        <v>0</v>
      </c>
      <c r="AA359" s="123">
        <f t="shared" si="638"/>
        <v>0</v>
      </c>
      <c r="AB359" s="123">
        <f t="shared" si="638"/>
        <v>0</v>
      </c>
      <c r="AC359" s="123">
        <f t="shared" si="638"/>
        <v>0</v>
      </c>
      <c r="AD359" s="123">
        <f t="shared" si="638"/>
        <v>0</v>
      </c>
      <c r="AE359" s="123">
        <f t="shared" si="638"/>
        <v>0</v>
      </c>
      <c r="AF359" s="123">
        <f t="shared" si="638"/>
        <v>0</v>
      </c>
      <c r="AG359" s="123">
        <f t="shared" si="638"/>
        <v>0</v>
      </c>
      <c r="AH359" s="123">
        <f t="shared" si="638"/>
        <v>0</v>
      </c>
      <c r="AI359" s="123">
        <f t="shared" si="638"/>
        <v>0</v>
      </c>
      <c r="AJ359" s="123">
        <f t="shared" si="638"/>
        <v>0</v>
      </c>
      <c r="AK359" s="123">
        <f t="shared" si="638"/>
        <v>0</v>
      </c>
      <c r="AL359" s="123">
        <f t="shared" si="638"/>
        <v>0</v>
      </c>
      <c r="AM359" s="123">
        <f t="shared" si="638"/>
        <v>0</v>
      </c>
      <c r="AN359" s="123">
        <f t="shared" si="638"/>
        <v>0</v>
      </c>
      <c r="AO359" s="123">
        <f t="shared" si="638"/>
        <v>0</v>
      </c>
      <c r="AP359" s="123">
        <f t="shared" si="638"/>
        <v>0</v>
      </c>
      <c r="AQ359" s="123">
        <f t="shared" si="638"/>
        <v>0</v>
      </c>
      <c r="AR359" s="333"/>
    </row>
    <row r="360" spans="1:44" ht="31.15" customHeight="1">
      <c r="A360" s="343"/>
      <c r="B360" s="344"/>
      <c r="C360" s="345"/>
      <c r="D360" s="150" t="s">
        <v>2</v>
      </c>
      <c r="E360" s="217">
        <f t="shared" si="635"/>
        <v>20223.2</v>
      </c>
      <c r="F360" s="217">
        <f t="shared" si="636"/>
        <v>1423.7791</v>
      </c>
      <c r="G360" s="127">
        <f t="shared" si="637"/>
        <v>7.0403254677795788</v>
      </c>
      <c r="H360" s="123">
        <f t="shared" ref="H360:AQ360" si="639">H149</f>
        <v>0</v>
      </c>
      <c r="I360" s="123">
        <f t="shared" si="639"/>
        <v>0</v>
      </c>
      <c r="J360" s="123">
        <f t="shared" si="639"/>
        <v>0</v>
      </c>
      <c r="K360" s="123">
        <f t="shared" si="639"/>
        <v>1399.7791</v>
      </c>
      <c r="L360" s="123">
        <f t="shared" si="639"/>
        <v>1399.7791</v>
      </c>
      <c r="M360" s="123">
        <f t="shared" si="639"/>
        <v>0</v>
      </c>
      <c r="N360" s="123">
        <f t="shared" si="639"/>
        <v>24</v>
      </c>
      <c r="O360" s="123">
        <f t="shared" si="639"/>
        <v>24</v>
      </c>
      <c r="P360" s="123">
        <f t="shared" si="639"/>
        <v>1</v>
      </c>
      <c r="Q360" s="123">
        <f t="shared" si="639"/>
        <v>0</v>
      </c>
      <c r="R360" s="123">
        <f t="shared" si="639"/>
        <v>0</v>
      </c>
      <c r="S360" s="123">
        <f t="shared" si="639"/>
        <v>0</v>
      </c>
      <c r="T360" s="123">
        <f t="shared" si="639"/>
        <v>999.42089999999985</v>
      </c>
      <c r="U360" s="123">
        <f t="shared" si="639"/>
        <v>0</v>
      </c>
      <c r="V360" s="123">
        <f t="shared" si="639"/>
        <v>0</v>
      </c>
      <c r="W360" s="123">
        <f t="shared" si="639"/>
        <v>0</v>
      </c>
      <c r="X360" s="123">
        <f t="shared" si="639"/>
        <v>0</v>
      </c>
      <c r="Y360" s="123">
        <f t="shared" si="639"/>
        <v>0</v>
      </c>
      <c r="Z360" s="123">
        <f t="shared" si="639"/>
        <v>0</v>
      </c>
      <c r="AA360" s="123">
        <f t="shared" si="639"/>
        <v>0</v>
      </c>
      <c r="AB360" s="123">
        <f t="shared" si="639"/>
        <v>0</v>
      </c>
      <c r="AC360" s="123">
        <f t="shared" si="639"/>
        <v>17800</v>
      </c>
      <c r="AD360" s="123">
        <f t="shared" si="639"/>
        <v>0</v>
      </c>
      <c r="AE360" s="123">
        <f t="shared" si="639"/>
        <v>0</v>
      </c>
      <c r="AF360" s="123">
        <f t="shared" si="639"/>
        <v>0</v>
      </c>
      <c r="AG360" s="123">
        <f t="shared" si="639"/>
        <v>0</v>
      </c>
      <c r="AH360" s="123">
        <f t="shared" si="639"/>
        <v>0</v>
      </c>
      <c r="AI360" s="123">
        <f t="shared" si="639"/>
        <v>0</v>
      </c>
      <c r="AJ360" s="123">
        <f t="shared" si="639"/>
        <v>0</v>
      </c>
      <c r="AK360" s="123">
        <f t="shared" si="639"/>
        <v>0</v>
      </c>
      <c r="AL360" s="123">
        <f t="shared" si="639"/>
        <v>0</v>
      </c>
      <c r="AM360" s="123">
        <f t="shared" si="639"/>
        <v>0</v>
      </c>
      <c r="AN360" s="123">
        <f t="shared" si="639"/>
        <v>0</v>
      </c>
      <c r="AO360" s="123">
        <f t="shared" si="639"/>
        <v>0</v>
      </c>
      <c r="AP360" s="123">
        <f t="shared" si="639"/>
        <v>0</v>
      </c>
      <c r="AQ360" s="123">
        <f t="shared" si="639"/>
        <v>0</v>
      </c>
      <c r="AR360" s="333"/>
    </row>
    <row r="361" spans="1:44" ht="24.75" customHeight="1">
      <c r="A361" s="343"/>
      <c r="B361" s="344"/>
      <c r="C361" s="345"/>
      <c r="D361" s="152" t="s">
        <v>43</v>
      </c>
      <c r="E361" s="217">
        <f t="shared" si="635"/>
        <v>2503.2613799999999</v>
      </c>
      <c r="F361" s="217">
        <f t="shared" si="636"/>
        <v>79.936769999999996</v>
      </c>
      <c r="G361" s="127">
        <f t="shared" si="637"/>
        <v>3.193304967617884</v>
      </c>
      <c r="H361" s="123">
        <f t="shared" ref="H361:AQ361" si="640">H150</f>
        <v>0</v>
      </c>
      <c r="I361" s="123">
        <f t="shared" si="640"/>
        <v>0</v>
      </c>
      <c r="J361" s="123">
        <f t="shared" si="640"/>
        <v>0</v>
      </c>
      <c r="K361" s="123">
        <f t="shared" si="640"/>
        <v>79.936769999999996</v>
      </c>
      <c r="L361" s="123">
        <f t="shared" si="640"/>
        <v>79.936769999999996</v>
      </c>
      <c r="M361" s="123">
        <f t="shared" si="640"/>
        <v>0</v>
      </c>
      <c r="N361" s="123">
        <f t="shared" si="640"/>
        <v>0</v>
      </c>
      <c r="O361" s="123">
        <f t="shared" si="640"/>
        <v>0</v>
      </c>
      <c r="P361" s="123">
        <f t="shared" si="640"/>
        <v>0</v>
      </c>
      <c r="Q361" s="123">
        <f t="shared" si="640"/>
        <v>0</v>
      </c>
      <c r="R361" s="123">
        <f t="shared" si="640"/>
        <v>0</v>
      </c>
      <c r="S361" s="123">
        <f t="shared" si="640"/>
        <v>0</v>
      </c>
      <c r="T361" s="123">
        <f t="shared" si="640"/>
        <v>57.07423</v>
      </c>
      <c r="U361" s="123">
        <f t="shared" si="640"/>
        <v>0</v>
      </c>
      <c r="V361" s="123">
        <f t="shared" si="640"/>
        <v>0</v>
      </c>
      <c r="W361" s="123">
        <f t="shared" si="640"/>
        <v>0</v>
      </c>
      <c r="X361" s="123">
        <f t="shared" si="640"/>
        <v>0</v>
      </c>
      <c r="Y361" s="123">
        <f t="shared" si="640"/>
        <v>0</v>
      </c>
      <c r="Z361" s="123">
        <f t="shared" si="640"/>
        <v>0</v>
      </c>
      <c r="AA361" s="123">
        <f t="shared" si="640"/>
        <v>0</v>
      </c>
      <c r="AB361" s="123">
        <f t="shared" si="640"/>
        <v>0</v>
      </c>
      <c r="AC361" s="123">
        <f t="shared" si="640"/>
        <v>2200</v>
      </c>
      <c r="AD361" s="123">
        <f t="shared" si="640"/>
        <v>0</v>
      </c>
      <c r="AE361" s="123">
        <f t="shared" si="640"/>
        <v>0</v>
      </c>
      <c r="AF361" s="123">
        <f t="shared" si="640"/>
        <v>0</v>
      </c>
      <c r="AG361" s="123">
        <f t="shared" si="640"/>
        <v>0</v>
      </c>
      <c r="AH361" s="123">
        <f t="shared" si="640"/>
        <v>0</v>
      </c>
      <c r="AI361" s="123">
        <f t="shared" si="640"/>
        <v>0</v>
      </c>
      <c r="AJ361" s="123">
        <f t="shared" si="640"/>
        <v>0</v>
      </c>
      <c r="AK361" s="123">
        <f t="shared" si="640"/>
        <v>0</v>
      </c>
      <c r="AL361" s="123">
        <f t="shared" si="640"/>
        <v>0</v>
      </c>
      <c r="AM361" s="123">
        <f t="shared" si="640"/>
        <v>0</v>
      </c>
      <c r="AN361" s="123">
        <f t="shared" si="640"/>
        <v>0</v>
      </c>
      <c r="AO361" s="123">
        <f t="shared" si="640"/>
        <v>166.25038000000001</v>
      </c>
      <c r="AP361" s="123">
        <f t="shared" si="640"/>
        <v>0</v>
      </c>
      <c r="AQ361" s="123">
        <f t="shared" si="640"/>
        <v>0</v>
      </c>
      <c r="AR361" s="333"/>
    </row>
    <row r="362" spans="1:44" ht="21" customHeight="1">
      <c r="A362" s="313" t="s">
        <v>402</v>
      </c>
      <c r="B362" s="313"/>
      <c r="C362" s="313"/>
      <c r="D362" s="132" t="s">
        <v>41</v>
      </c>
      <c r="E362" s="216">
        <f>SUM(E363:E365)</f>
        <v>154147.11331000002</v>
      </c>
      <c r="F362" s="216">
        <f>SUM(F363:F365)</f>
        <v>159.05000000000001</v>
      </c>
      <c r="G362" s="127">
        <f>F362/E362*100</f>
        <v>0.10318065423654088</v>
      </c>
      <c r="H362" s="127">
        <f>SUM(H363:H365)</f>
        <v>0</v>
      </c>
      <c r="I362" s="127">
        <f t="shared" ref="I362:AQ362" si="641">SUM(I363:I365)</f>
        <v>0</v>
      </c>
      <c r="J362" s="127">
        <f t="shared" si="641"/>
        <v>0</v>
      </c>
      <c r="K362" s="127">
        <f>SUM(K363:K365)</f>
        <v>0</v>
      </c>
      <c r="L362" s="127">
        <f t="shared" si="641"/>
        <v>0</v>
      </c>
      <c r="M362" s="127">
        <f t="shared" si="641"/>
        <v>0</v>
      </c>
      <c r="N362" s="127">
        <f>SUM(N363:N365)</f>
        <v>0</v>
      </c>
      <c r="O362" s="127">
        <f t="shared" si="641"/>
        <v>0</v>
      </c>
      <c r="P362" s="127">
        <f t="shared" si="641"/>
        <v>0</v>
      </c>
      <c r="Q362" s="127">
        <f>SUM(Q363:Q365)</f>
        <v>159.05000000000001</v>
      </c>
      <c r="R362" s="127">
        <f t="shared" si="641"/>
        <v>159.05000000000001</v>
      </c>
      <c r="S362" s="127">
        <f t="shared" si="641"/>
        <v>100</v>
      </c>
      <c r="T362" s="127">
        <f>SUM(T363:T365)</f>
        <v>0</v>
      </c>
      <c r="U362" s="127">
        <f t="shared" si="641"/>
        <v>0</v>
      </c>
      <c r="V362" s="127">
        <f t="shared" si="641"/>
        <v>0</v>
      </c>
      <c r="W362" s="127">
        <f>SUM(W363:W365)</f>
        <v>35547.75</v>
      </c>
      <c r="X362" s="127">
        <f t="shared" si="641"/>
        <v>0</v>
      </c>
      <c r="Y362" s="127">
        <f t="shared" si="641"/>
        <v>0</v>
      </c>
      <c r="Z362" s="127">
        <f>SUM(Z363:Z365)</f>
        <v>0</v>
      </c>
      <c r="AA362" s="127">
        <f t="shared" si="641"/>
        <v>0</v>
      </c>
      <c r="AB362" s="127">
        <f t="shared" si="641"/>
        <v>0</v>
      </c>
      <c r="AC362" s="127">
        <f>SUM(AC363:AC365)</f>
        <v>0</v>
      </c>
      <c r="AD362" s="127">
        <f t="shared" si="641"/>
        <v>0</v>
      </c>
      <c r="AE362" s="127">
        <f t="shared" si="641"/>
        <v>0</v>
      </c>
      <c r="AF362" s="127">
        <f>SUM(AF363:AF365)</f>
        <v>0</v>
      </c>
      <c r="AG362" s="127">
        <f t="shared" si="641"/>
        <v>0</v>
      </c>
      <c r="AH362" s="127">
        <f t="shared" si="641"/>
        <v>0</v>
      </c>
      <c r="AI362" s="127">
        <f>SUM(AI363:AI365)</f>
        <v>44340.225359999997</v>
      </c>
      <c r="AJ362" s="127">
        <f t="shared" si="641"/>
        <v>0</v>
      </c>
      <c r="AK362" s="127">
        <f t="shared" si="641"/>
        <v>0</v>
      </c>
      <c r="AL362" s="127">
        <f>SUM(AL363:AL365)</f>
        <v>55398.385359999993</v>
      </c>
      <c r="AM362" s="127">
        <f t="shared" si="641"/>
        <v>0</v>
      </c>
      <c r="AN362" s="127">
        <f t="shared" si="641"/>
        <v>0</v>
      </c>
      <c r="AO362" s="127">
        <f>SUM(AO363:AO365)</f>
        <v>18701.702590000001</v>
      </c>
      <c r="AP362" s="127">
        <f t="shared" si="641"/>
        <v>0</v>
      </c>
      <c r="AQ362" s="127">
        <f t="shared" si="641"/>
        <v>0</v>
      </c>
      <c r="AR362" s="393"/>
    </row>
    <row r="363" spans="1:44" ht="35.25" customHeight="1">
      <c r="A363" s="313"/>
      <c r="B363" s="313"/>
      <c r="C363" s="313"/>
      <c r="D363" s="150" t="s">
        <v>37</v>
      </c>
      <c r="E363" s="217">
        <f t="shared" ref="E363:E365" si="642">H363+K363+N363+Q363+T363+W363+Z363+AC363+AF363+AI363+AL363+AO363</f>
        <v>0</v>
      </c>
      <c r="F363" s="217">
        <f t="shared" ref="F363:F365" si="643">I363+L363+O363+R363+U363+X363+AA363+AD363+AG363+AJ363+AM363+AP363</f>
        <v>0</v>
      </c>
      <c r="G363" s="127" t="e">
        <f t="shared" ref="G363:G365" si="644">F363/E363*100</f>
        <v>#DIV/0!</v>
      </c>
      <c r="H363" s="123">
        <f t="shared" ref="H363:AQ363" si="645">H123+H78</f>
        <v>0</v>
      </c>
      <c r="I363" s="123">
        <f t="shared" si="645"/>
        <v>0</v>
      </c>
      <c r="J363" s="123">
        <f t="shared" si="645"/>
        <v>0</v>
      </c>
      <c r="K363" s="123">
        <f t="shared" si="645"/>
        <v>0</v>
      </c>
      <c r="L363" s="123">
        <f t="shared" si="645"/>
        <v>0</v>
      </c>
      <c r="M363" s="123">
        <f t="shared" si="645"/>
        <v>0</v>
      </c>
      <c r="N363" s="123">
        <f t="shared" si="645"/>
        <v>0</v>
      </c>
      <c r="O363" s="123">
        <f t="shared" si="645"/>
        <v>0</v>
      </c>
      <c r="P363" s="123">
        <f t="shared" si="645"/>
        <v>0</v>
      </c>
      <c r="Q363" s="123">
        <f t="shared" si="645"/>
        <v>0</v>
      </c>
      <c r="R363" s="123">
        <f t="shared" si="645"/>
        <v>0</v>
      </c>
      <c r="S363" s="123">
        <f t="shared" si="645"/>
        <v>0</v>
      </c>
      <c r="T363" s="123">
        <f t="shared" si="645"/>
        <v>0</v>
      </c>
      <c r="U363" s="123">
        <f t="shared" si="645"/>
        <v>0</v>
      </c>
      <c r="V363" s="123">
        <f t="shared" si="645"/>
        <v>0</v>
      </c>
      <c r="W363" s="123">
        <f t="shared" si="645"/>
        <v>0</v>
      </c>
      <c r="X363" s="123">
        <f t="shared" si="645"/>
        <v>0</v>
      </c>
      <c r="Y363" s="123">
        <f t="shared" si="645"/>
        <v>0</v>
      </c>
      <c r="Z363" s="123">
        <f t="shared" si="645"/>
        <v>0</v>
      </c>
      <c r="AA363" s="123">
        <f t="shared" si="645"/>
        <v>0</v>
      </c>
      <c r="AB363" s="123">
        <f t="shared" si="645"/>
        <v>0</v>
      </c>
      <c r="AC363" s="123">
        <f t="shared" si="645"/>
        <v>0</v>
      </c>
      <c r="AD363" s="123">
        <f t="shared" si="645"/>
        <v>0</v>
      </c>
      <c r="AE363" s="123">
        <f t="shared" si="645"/>
        <v>0</v>
      </c>
      <c r="AF363" s="123">
        <f t="shared" si="645"/>
        <v>0</v>
      </c>
      <c r="AG363" s="123">
        <f t="shared" si="645"/>
        <v>0</v>
      </c>
      <c r="AH363" s="123">
        <f t="shared" si="645"/>
        <v>0</v>
      </c>
      <c r="AI363" s="123">
        <f t="shared" si="645"/>
        <v>0</v>
      </c>
      <c r="AJ363" s="123">
        <f t="shared" si="645"/>
        <v>0</v>
      </c>
      <c r="AK363" s="123">
        <f t="shared" si="645"/>
        <v>0</v>
      </c>
      <c r="AL363" s="123">
        <f t="shared" si="645"/>
        <v>0</v>
      </c>
      <c r="AM363" s="123">
        <f t="shared" si="645"/>
        <v>0</v>
      </c>
      <c r="AN363" s="123">
        <f t="shared" si="645"/>
        <v>0</v>
      </c>
      <c r="AO363" s="123">
        <f t="shared" si="645"/>
        <v>0</v>
      </c>
      <c r="AP363" s="123">
        <f t="shared" si="645"/>
        <v>0</v>
      </c>
      <c r="AQ363" s="123">
        <f t="shared" si="645"/>
        <v>0</v>
      </c>
      <c r="AR363" s="393"/>
    </row>
    <row r="364" spans="1:44" ht="31.15" customHeight="1">
      <c r="A364" s="313"/>
      <c r="B364" s="313"/>
      <c r="C364" s="313"/>
      <c r="D364" s="150" t="s">
        <v>2</v>
      </c>
      <c r="E364" s="217">
        <f>H364+K364+N364+Q364+T364+W364+Z364+AC364+AF364+AI364+AL364+AO364</f>
        <v>135406.21392000001</v>
      </c>
      <c r="F364" s="217">
        <f t="shared" si="643"/>
        <v>0</v>
      </c>
      <c r="G364" s="127">
        <f t="shared" si="644"/>
        <v>0</v>
      </c>
      <c r="H364" s="123">
        <f t="shared" ref="H364:AB364" si="646">H124+H79</f>
        <v>0</v>
      </c>
      <c r="I364" s="123">
        <f t="shared" si="646"/>
        <v>0</v>
      </c>
      <c r="J364" s="123">
        <f t="shared" si="646"/>
        <v>0</v>
      </c>
      <c r="K364" s="123">
        <f t="shared" si="646"/>
        <v>0</v>
      </c>
      <c r="L364" s="123">
        <f t="shared" si="646"/>
        <v>0</v>
      </c>
      <c r="M364" s="123">
        <f t="shared" si="646"/>
        <v>0</v>
      </c>
      <c r="N364" s="123">
        <f t="shared" si="646"/>
        <v>0</v>
      </c>
      <c r="O364" s="123">
        <f t="shared" si="646"/>
        <v>0</v>
      </c>
      <c r="P364" s="123">
        <f t="shared" si="646"/>
        <v>0</v>
      </c>
      <c r="Q364" s="123">
        <f t="shared" si="646"/>
        <v>0</v>
      </c>
      <c r="R364" s="123">
        <f t="shared" si="646"/>
        <v>0</v>
      </c>
      <c r="S364" s="123">
        <f t="shared" si="646"/>
        <v>0</v>
      </c>
      <c r="T364" s="123">
        <f t="shared" si="646"/>
        <v>0</v>
      </c>
      <c r="U364" s="123">
        <f t="shared" si="646"/>
        <v>0</v>
      </c>
      <c r="V364" s="123">
        <f t="shared" si="646"/>
        <v>0</v>
      </c>
      <c r="W364" s="123">
        <f t="shared" si="646"/>
        <v>31637.497500000001</v>
      </c>
      <c r="X364" s="123">
        <f t="shared" si="646"/>
        <v>0</v>
      </c>
      <c r="Y364" s="123">
        <f t="shared" si="646"/>
        <v>0</v>
      </c>
      <c r="Z364" s="123">
        <f t="shared" si="646"/>
        <v>0</v>
      </c>
      <c r="AA364" s="123">
        <f t="shared" si="646"/>
        <v>0</v>
      </c>
      <c r="AB364" s="123">
        <f t="shared" si="646"/>
        <v>0</v>
      </c>
      <c r="AC364" s="123"/>
      <c r="AD364" s="123"/>
      <c r="AE364" s="123"/>
      <c r="AF364" s="123"/>
      <c r="AG364" s="123">
        <f t="shared" ref="AG364:AN365" si="647">AG124+AG79</f>
        <v>0</v>
      </c>
      <c r="AH364" s="123">
        <f t="shared" si="647"/>
        <v>0</v>
      </c>
      <c r="AI364" s="123">
        <f t="shared" si="647"/>
        <v>39462.800539999997</v>
      </c>
      <c r="AJ364" s="123">
        <f t="shared" si="647"/>
        <v>0</v>
      </c>
      <c r="AK364" s="123">
        <f t="shared" si="647"/>
        <v>0</v>
      </c>
      <c r="AL364" s="123">
        <f t="shared" si="647"/>
        <v>47661.400539999995</v>
      </c>
      <c r="AM364" s="123">
        <f t="shared" si="647"/>
        <v>0</v>
      </c>
      <c r="AN364" s="123">
        <f t="shared" si="647"/>
        <v>0</v>
      </c>
      <c r="AO364" s="123">
        <f>AO79+AO100</f>
        <v>16644.515340000002</v>
      </c>
      <c r="AP364" s="123">
        <f>AP124+AP79</f>
        <v>0</v>
      </c>
      <c r="AQ364" s="123">
        <f>AQ124+AQ79</f>
        <v>0</v>
      </c>
      <c r="AR364" s="393"/>
    </row>
    <row r="365" spans="1:44" ht="24.75" customHeight="1">
      <c r="A365" s="313"/>
      <c r="B365" s="313"/>
      <c r="C365" s="313"/>
      <c r="D365" s="151" t="s">
        <v>43</v>
      </c>
      <c r="E365" s="217">
        <f t="shared" si="642"/>
        <v>18740.899389999999</v>
      </c>
      <c r="F365" s="217">
        <f t="shared" si="643"/>
        <v>159.05000000000001</v>
      </c>
      <c r="G365" s="127">
        <f t="shared" si="644"/>
        <v>0.8486785862842201</v>
      </c>
      <c r="H365" s="123">
        <f t="shared" ref="H365:AB365" si="648">H125+H80</f>
        <v>0</v>
      </c>
      <c r="I365" s="123">
        <f t="shared" si="648"/>
        <v>0</v>
      </c>
      <c r="J365" s="123">
        <f t="shared" si="648"/>
        <v>0</v>
      </c>
      <c r="K365" s="123">
        <f t="shared" si="648"/>
        <v>0</v>
      </c>
      <c r="L365" s="123">
        <f t="shared" si="648"/>
        <v>0</v>
      </c>
      <c r="M365" s="123">
        <f t="shared" si="648"/>
        <v>0</v>
      </c>
      <c r="N365" s="123">
        <f t="shared" si="648"/>
        <v>0</v>
      </c>
      <c r="O365" s="123">
        <f t="shared" si="648"/>
        <v>0</v>
      </c>
      <c r="P365" s="123">
        <f t="shared" si="648"/>
        <v>0</v>
      </c>
      <c r="Q365" s="123">
        <f t="shared" si="648"/>
        <v>159.05000000000001</v>
      </c>
      <c r="R365" s="123">
        <f t="shared" si="648"/>
        <v>159.05000000000001</v>
      </c>
      <c r="S365" s="123">
        <f t="shared" si="648"/>
        <v>100</v>
      </c>
      <c r="T365" s="123">
        <f t="shared" si="648"/>
        <v>0</v>
      </c>
      <c r="U365" s="123">
        <f t="shared" si="648"/>
        <v>0</v>
      </c>
      <c r="V365" s="123">
        <f t="shared" si="648"/>
        <v>0</v>
      </c>
      <c r="W365" s="123">
        <f t="shared" si="648"/>
        <v>3910.2525000000001</v>
      </c>
      <c r="X365" s="123">
        <f t="shared" si="648"/>
        <v>0</v>
      </c>
      <c r="Y365" s="123">
        <f t="shared" si="648"/>
        <v>0</v>
      </c>
      <c r="Z365" s="123">
        <f t="shared" si="648"/>
        <v>0</v>
      </c>
      <c r="AA365" s="123">
        <f t="shared" si="648"/>
        <v>0</v>
      </c>
      <c r="AB365" s="123">
        <f t="shared" si="648"/>
        <v>0</v>
      </c>
      <c r="AC365" s="123"/>
      <c r="AD365" s="123"/>
      <c r="AE365" s="123"/>
      <c r="AF365" s="123"/>
      <c r="AG365" s="123">
        <f t="shared" si="647"/>
        <v>0</v>
      </c>
      <c r="AH365" s="123">
        <f t="shared" si="647"/>
        <v>0</v>
      </c>
      <c r="AI365" s="123">
        <f t="shared" si="647"/>
        <v>4877.4248200000002</v>
      </c>
      <c r="AJ365" s="123">
        <f t="shared" si="647"/>
        <v>0</v>
      </c>
      <c r="AK365" s="123">
        <f t="shared" si="647"/>
        <v>0</v>
      </c>
      <c r="AL365" s="123">
        <f t="shared" si="647"/>
        <v>7736.9848199999997</v>
      </c>
      <c r="AM365" s="123">
        <f t="shared" si="647"/>
        <v>0</v>
      </c>
      <c r="AN365" s="123">
        <f t="shared" si="647"/>
        <v>0</v>
      </c>
      <c r="AO365" s="123">
        <f>AO80+AO101</f>
        <v>2057.1872499999999</v>
      </c>
      <c r="AP365" s="123">
        <f>AP125+AP80</f>
        <v>0</v>
      </c>
      <c r="AQ365" s="123">
        <f>AQ125+AQ80</f>
        <v>0</v>
      </c>
      <c r="AR365" s="393"/>
    </row>
    <row r="366" spans="1:44" ht="21" customHeight="1">
      <c r="A366" s="313" t="s">
        <v>403</v>
      </c>
      <c r="B366" s="313"/>
      <c r="C366" s="313"/>
      <c r="D366" s="132" t="s">
        <v>41</v>
      </c>
      <c r="E366" s="216">
        <f>SUM(E367:E369)</f>
        <v>13114.71665</v>
      </c>
      <c r="F366" s="216">
        <f>SUM(F367:F369)</f>
        <v>0</v>
      </c>
      <c r="G366" s="127">
        <f>F366/E366*100</f>
        <v>0</v>
      </c>
      <c r="H366" s="127">
        <f>SUM(H367:H369)</f>
        <v>0</v>
      </c>
      <c r="I366" s="127">
        <f t="shared" ref="I366:AQ366" si="649">SUM(I367:I369)</f>
        <v>0</v>
      </c>
      <c r="J366" s="127">
        <f t="shared" si="649"/>
        <v>0</v>
      </c>
      <c r="K366" s="127">
        <f t="shared" si="649"/>
        <v>0</v>
      </c>
      <c r="L366" s="127">
        <f t="shared" si="649"/>
        <v>0</v>
      </c>
      <c r="M366" s="127">
        <f t="shared" si="649"/>
        <v>0</v>
      </c>
      <c r="N366" s="127">
        <f t="shared" si="649"/>
        <v>0</v>
      </c>
      <c r="O366" s="127">
        <f t="shared" si="649"/>
        <v>0</v>
      </c>
      <c r="P366" s="127">
        <f t="shared" si="649"/>
        <v>0</v>
      </c>
      <c r="Q366" s="127">
        <f t="shared" si="649"/>
        <v>0</v>
      </c>
      <c r="R366" s="127">
        <f t="shared" si="649"/>
        <v>0</v>
      </c>
      <c r="S366" s="127">
        <f t="shared" si="649"/>
        <v>0</v>
      </c>
      <c r="T366" s="127">
        <f t="shared" si="649"/>
        <v>0</v>
      </c>
      <c r="U366" s="127">
        <f t="shared" si="649"/>
        <v>0</v>
      </c>
      <c r="V366" s="127">
        <f t="shared" si="649"/>
        <v>0</v>
      </c>
      <c r="W366" s="127">
        <f t="shared" si="649"/>
        <v>0</v>
      </c>
      <c r="X366" s="127">
        <f t="shared" si="649"/>
        <v>0</v>
      </c>
      <c r="Y366" s="127">
        <f t="shared" si="649"/>
        <v>0</v>
      </c>
      <c r="Z366" s="127">
        <f t="shared" si="649"/>
        <v>0</v>
      </c>
      <c r="AA366" s="127">
        <f t="shared" si="649"/>
        <v>0</v>
      </c>
      <c r="AB366" s="127">
        <f t="shared" si="649"/>
        <v>0</v>
      </c>
      <c r="AC366" s="127">
        <f t="shared" si="649"/>
        <v>4600</v>
      </c>
      <c r="AD366" s="127">
        <f t="shared" si="649"/>
        <v>0</v>
      </c>
      <c r="AE366" s="127">
        <f t="shared" si="649"/>
        <v>0</v>
      </c>
      <c r="AF366" s="127">
        <f t="shared" si="649"/>
        <v>8056.3329600000006</v>
      </c>
      <c r="AG366" s="127">
        <f t="shared" si="649"/>
        <v>0</v>
      </c>
      <c r="AH366" s="127">
        <f t="shared" si="649"/>
        <v>0</v>
      </c>
      <c r="AI366" s="127">
        <f t="shared" si="649"/>
        <v>0</v>
      </c>
      <c r="AJ366" s="127">
        <f t="shared" si="649"/>
        <v>0</v>
      </c>
      <c r="AK366" s="127">
        <f t="shared" si="649"/>
        <v>0</v>
      </c>
      <c r="AL366" s="127">
        <f t="shared" si="649"/>
        <v>0</v>
      </c>
      <c r="AM366" s="127">
        <f t="shared" si="649"/>
        <v>0</v>
      </c>
      <c r="AN366" s="127">
        <f t="shared" si="649"/>
        <v>0</v>
      </c>
      <c r="AO366" s="127">
        <f t="shared" si="649"/>
        <v>458.38369</v>
      </c>
      <c r="AP366" s="127">
        <f t="shared" si="649"/>
        <v>0</v>
      </c>
      <c r="AQ366" s="127">
        <f t="shared" si="649"/>
        <v>0</v>
      </c>
      <c r="AR366" s="393"/>
    </row>
    <row r="367" spans="1:44" ht="35.25" customHeight="1">
      <c r="A367" s="313"/>
      <c r="B367" s="313"/>
      <c r="C367" s="313"/>
      <c r="D367" s="150" t="s">
        <v>37</v>
      </c>
      <c r="E367" s="217">
        <f t="shared" ref="E367:E369" si="650">H367+K367+N367+Q367+T367+W367+Z367+AC367+AF367+AI367+AL367+AO367</f>
        <v>1635.8</v>
      </c>
      <c r="F367" s="217">
        <f t="shared" ref="F367:F369" si="651">I367+L367+O367+R367+U367+X367+AA367+AD367+AG367+AJ367+AM367+AP367</f>
        <v>0</v>
      </c>
      <c r="G367" s="127">
        <f t="shared" ref="G367:G369" si="652">F367/E367*100</f>
        <v>0</v>
      </c>
      <c r="H367" s="123">
        <f>H345</f>
        <v>0</v>
      </c>
      <c r="I367" s="123">
        <f t="shared" ref="I367:AQ367" si="653">I345</f>
        <v>0</v>
      </c>
      <c r="J367" s="123">
        <f t="shared" si="653"/>
        <v>0</v>
      </c>
      <c r="K367" s="123">
        <f t="shared" si="653"/>
        <v>0</v>
      </c>
      <c r="L367" s="123">
        <f t="shared" si="653"/>
        <v>0</v>
      </c>
      <c r="M367" s="123">
        <f t="shared" si="653"/>
        <v>0</v>
      </c>
      <c r="N367" s="123">
        <f t="shared" si="653"/>
        <v>0</v>
      </c>
      <c r="O367" s="123">
        <f t="shared" si="653"/>
        <v>0</v>
      </c>
      <c r="P367" s="123">
        <f t="shared" si="653"/>
        <v>0</v>
      </c>
      <c r="Q367" s="123">
        <f t="shared" si="653"/>
        <v>0</v>
      </c>
      <c r="R367" s="123">
        <f t="shared" si="653"/>
        <v>0</v>
      </c>
      <c r="S367" s="123">
        <f t="shared" si="653"/>
        <v>0</v>
      </c>
      <c r="T367" s="123">
        <f t="shared" si="653"/>
        <v>0</v>
      </c>
      <c r="U367" s="123">
        <f t="shared" si="653"/>
        <v>0</v>
      </c>
      <c r="V367" s="123">
        <f t="shared" si="653"/>
        <v>0</v>
      </c>
      <c r="W367" s="123">
        <f t="shared" si="653"/>
        <v>0</v>
      </c>
      <c r="X367" s="123">
        <f t="shared" si="653"/>
        <v>0</v>
      </c>
      <c r="Y367" s="123">
        <f t="shared" si="653"/>
        <v>0</v>
      </c>
      <c r="Z367" s="123">
        <f t="shared" si="653"/>
        <v>0</v>
      </c>
      <c r="AA367" s="123">
        <f t="shared" si="653"/>
        <v>0</v>
      </c>
      <c r="AB367" s="123">
        <f t="shared" si="653"/>
        <v>0</v>
      </c>
      <c r="AC367" s="123">
        <f t="shared" si="653"/>
        <v>0</v>
      </c>
      <c r="AD367" s="123">
        <f t="shared" si="653"/>
        <v>0</v>
      </c>
      <c r="AE367" s="123">
        <f t="shared" si="653"/>
        <v>0</v>
      </c>
      <c r="AF367" s="123">
        <f t="shared" si="653"/>
        <v>1635.8</v>
      </c>
      <c r="AG367" s="123">
        <f t="shared" si="653"/>
        <v>0</v>
      </c>
      <c r="AH367" s="123">
        <f t="shared" si="653"/>
        <v>0</v>
      </c>
      <c r="AI367" s="123">
        <f t="shared" si="653"/>
        <v>0</v>
      </c>
      <c r="AJ367" s="123">
        <f t="shared" si="653"/>
        <v>0</v>
      </c>
      <c r="AK367" s="123">
        <f t="shared" si="653"/>
        <v>0</v>
      </c>
      <c r="AL367" s="123">
        <f t="shared" si="653"/>
        <v>0</v>
      </c>
      <c r="AM367" s="123">
        <f t="shared" si="653"/>
        <v>0</v>
      </c>
      <c r="AN367" s="123">
        <f t="shared" si="653"/>
        <v>0</v>
      </c>
      <c r="AO367" s="123">
        <f t="shared" si="653"/>
        <v>0</v>
      </c>
      <c r="AP367" s="123">
        <f t="shared" si="653"/>
        <v>0</v>
      </c>
      <c r="AQ367" s="123">
        <f t="shared" si="653"/>
        <v>0</v>
      </c>
      <c r="AR367" s="393"/>
    </row>
    <row r="368" spans="1:44" ht="31.15" customHeight="1">
      <c r="A368" s="313"/>
      <c r="B368" s="313"/>
      <c r="C368" s="313"/>
      <c r="D368" s="150" t="s">
        <v>2</v>
      </c>
      <c r="E368" s="217">
        <f t="shared" si="650"/>
        <v>8004.5594500000007</v>
      </c>
      <c r="F368" s="217">
        <f t="shared" si="651"/>
        <v>0</v>
      </c>
      <c r="G368" s="127">
        <f t="shared" si="652"/>
        <v>0</v>
      </c>
      <c r="H368" s="123">
        <f t="shared" ref="H368:AQ368" si="654">H346</f>
        <v>0</v>
      </c>
      <c r="I368" s="123">
        <f t="shared" si="654"/>
        <v>0</v>
      </c>
      <c r="J368" s="123">
        <f t="shared" si="654"/>
        <v>0</v>
      </c>
      <c r="K368" s="123">
        <f t="shared" si="654"/>
        <v>0</v>
      </c>
      <c r="L368" s="123">
        <f t="shared" si="654"/>
        <v>0</v>
      </c>
      <c r="M368" s="123">
        <f t="shared" si="654"/>
        <v>0</v>
      </c>
      <c r="N368" s="123">
        <f t="shared" si="654"/>
        <v>0</v>
      </c>
      <c r="O368" s="123">
        <f t="shared" si="654"/>
        <v>0</v>
      </c>
      <c r="P368" s="123">
        <f t="shared" si="654"/>
        <v>0</v>
      </c>
      <c r="Q368" s="123">
        <f t="shared" si="654"/>
        <v>0</v>
      </c>
      <c r="R368" s="123">
        <f t="shared" si="654"/>
        <v>0</v>
      </c>
      <c r="S368" s="123">
        <f t="shared" si="654"/>
        <v>0</v>
      </c>
      <c r="T368" s="123">
        <f t="shared" si="654"/>
        <v>0</v>
      </c>
      <c r="U368" s="123">
        <f t="shared" si="654"/>
        <v>0</v>
      </c>
      <c r="V368" s="123">
        <f t="shared" si="654"/>
        <v>0</v>
      </c>
      <c r="W368" s="123">
        <f t="shared" si="654"/>
        <v>0</v>
      </c>
      <c r="X368" s="123">
        <f t="shared" si="654"/>
        <v>0</v>
      </c>
      <c r="Y368" s="123">
        <f t="shared" si="654"/>
        <v>0</v>
      </c>
      <c r="Z368" s="123">
        <f t="shared" si="654"/>
        <v>0</v>
      </c>
      <c r="AA368" s="123">
        <f t="shared" si="654"/>
        <v>0</v>
      </c>
      <c r="AB368" s="123">
        <f t="shared" si="654"/>
        <v>0</v>
      </c>
      <c r="AC368" s="123">
        <f>AC124</f>
        <v>4094</v>
      </c>
      <c r="AD368" s="123">
        <f t="shared" si="654"/>
        <v>0</v>
      </c>
      <c r="AE368" s="123">
        <f t="shared" si="654"/>
        <v>0</v>
      </c>
      <c r="AF368" s="123">
        <f>AF346+AF104</f>
        <v>3456.4133700000002</v>
      </c>
      <c r="AG368" s="123">
        <f t="shared" si="654"/>
        <v>0</v>
      </c>
      <c r="AH368" s="123">
        <f t="shared" si="654"/>
        <v>0</v>
      </c>
      <c r="AI368" s="123">
        <f t="shared" si="654"/>
        <v>0</v>
      </c>
      <c r="AJ368" s="123">
        <f t="shared" si="654"/>
        <v>0</v>
      </c>
      <c r="AK368" s="123">
        <f t="shared" si="654"/>
        <v>0</v>
      </c>
      <c r="AL368" s="123">
        <f t="shared" si="654"/>
        <v>0</v>
      </c>
      <c r="AM368" s="123">
        <f t="shared" si="654"/>
        <v>0</v>
      </c>
      <c r="AN368" s="123">
        <f t="shared" si="654"/>
        <v>0</v>
      </c>
      <c r="AO368" s="123">
        <f>AO346+AO104</f>
        <v>454.14607999999998</v>
      </c>
      <c r="AP368" s="123">
        <f t="shared" si="654"/>
        <v>0</v>
      </c>
      <c r="AQ368" s="123">
        <f t="shared" si="654"/>
        <v>0</v>
      </c>
      <c r="AR368" s="393"/>
    </row>
    <row r="369" spans="1:44" ht="24.75" customHeight="1">
      <c r="A369" s="313"/>
      <c r="B369" s="313"/>
      <c r="C369" s="313"/>
      <c r="D369" s="151" t="s">
        <v>43</v>
      </c>
      <c r="E369" s="217">
        <f t="shared" si="650"/>
        <v>3474.3572000000004</v>
      </c>
      <c r="F369" s="217">
        <f t="shared" si="651"/>
        <v>0</v>
      </c>
      <c r="G369" s="127">
        <f t="shared" si="652"/>
        <v>0</v>
      </c>
      <c r="H369" s="123">
        <f t="shared" ref="H369:AQ369" si="655">H347</f>
        <v>0</v>
      </c>
      <c r="I369" s="123">
        <f t="shared" si="655"/>
        <v>0</v>
      </c>
      <c r="J369" s="123">
        <f t="shared" si="655"/>
        <v>0</v>
      </c>
      <c r="K369" s="123">
        <f t="shared" si="655"/>
        <v>0</v>
      </c>
      <c r="L369" s="123">
        <f t="shared" si="655"/>
        <v>0</v>
      </c>
      <c r="M369" s="123">
        <f t="shared" si="655"/>
        <v>0</v>
      </c>
      <c r="N369" s="123">
        <f t="shared" si="655"/>
        <v>0</v>
      </c>
      <c r="O369" s="123">
        <f t="shared" si="655"/>
        <v>0</v>
      </c>
      <c r="P369" s="123">
        <f t="shared" si="655"/>
        <v>0</v>
      </c>
      <c r="Q369" s="123">
        <f t="shared" si="655"/>
        <v>0</v>
      </c>
      <c r="R369" s="123">
        <f t="shared" si="655"/>
        <v>0</v>
      </c>
      <c r="S369" s="123">
        <f t="shared" si="655"/>
        <v>0</v>
      </c>
      <c r="T369" s="123">
        <f t="shared" si="655"/>
        <v>0</v>
      </c>
      <c r="U369" s="123">
        <f t="shared" si="655"/>
        <v>0</v>
      </c>
      <c r="V369" s="123">
        <f t="shared" si="655"/>
        <v>0</v>
      </c>
      <c r="W369" s="123">
        <f t="shared" si="655"/>
        <v>0</v>
      </c>
      <c r="X369" s="123">
        <f t="shared" si="655"/>
        <v>0</v>
      </c>
      <c r="Y369" s="123">
        <f t="shared" si="655"/>
        <v>0</v>
      </c>
      <c r="Z369" s="123">
        <f t="shared" si="655"/>
        <v>0</v>
      </c>
      <c r="AA369" s="123">
        <f t="shared" si="655"/>
        <v>0</v>
      </c>
      <c r="AB369" s="123">
        <f t="shared" si="655"/>
        <v>0</v>
      </c>
      <c r="AC369" s="123">
        <f>AC125</f>
        <v>506</v>
      </c>
      <c r="AD369" s="123">
        <f t="shared" si="655"/>
        <v>0</v>
      </c>
      <c r="AE369" s="123">
        <f t="shared" si="655"/>
        <v>0</v>
      </c>
      <c r="AF369" s="123">
        <f>AF347+AF105</f>
        <v>2964.1195900000002</v>
      </c>
      <c r="AG369" s="123">
        <f t="shared" si="655"/>
        <v>0</v>
      </c>
      <c r="AH369" s="123">
        <f t="shared" si="655"/>
        <v>0</v>
      </c>
      <c r="AI369" s="123">
        <f t="shared" si="655"/>
        <v>0</v>
      </c>
      <c r="AJ369" s="123">
        <f t="shared" si="655"/>
        <v>0</v>
      </c>
      <c r="AK369" s="123">
        <f t="shared" si="655"/>
        <v>0</v>
      </c>
      <c r="AL369" s="123">
        <f t="shared" si="655"/>
        <v>0</v>
      </c>
      <c r="AM369" s="123">
        <f t="shared" si="655"/>
        <v>0</v>
      </c>
      <c r="AN369" s="123">
        <f t="shared" si="655"/>
        <v>0</v>
      </c>
      <c r="AO369" s="123">
        <f>AO347+AO105</f>
        <v>4.2376100000000001</v>
      </c>
      <c r="AP369" s="123">
        <f t="shared" si="655"/>
        <v>0</v>
      </c>
      <c r="AQ369" s="123">
        <f t="shared" si="655"/>
        <v>0</v>
      </c>
      <c r="AR369" s="393"/>
    </row>
    <row r="370" spans="1:44" ht="24.75" customHeight="1">
      <c r="A370" s="201"/>
      <c r="B370" s="261"/>
      <c r="C370" s="201"/>
      <c r="D370" s="203"/>
      <c r="E370" s="222"/>
      <c r="F370" s="222"/>
      <c r="G370" s="211"/>
      <c r="H370" s="210"/>
      <c r="I370" s="210"/>
      <c r="J370" s="212"/>
      <c r="K370" s="210"/>
      <c r="L370" s="210"/>
      <c r="M370" s="212"/>
      <c r="N370" s="210"/>
      <c r="O370" s="210"/>
      <c r="P370" s="212"/>
      <c r="Q370" s="210"/>
      <c r="R370" s="210"/>
      <c r="S370" s="212"/>
      <c r="T370" s="210"/>
      <c r="U370" s="210"/>
      <c r="V370" s="212"/>
      <c r="W370" s="210"/>
      <c r="X370" s="210"/>
      <c r="Y370" s="212"/>
      <c r="Z370" s="210"/>
      <c r="AA370" s="210"/>
      <c r="AB370" s="212"/>
      <c r="AC370" s="210"/>
      <c r="AD370" s="210"/>
      <c r="AE370" s="212"/>
      <c r="AF370" s="210"/>
      <c r="AG370" s="210"/>
      <c r="AH370" s="212"/>
      <c r="AI370" s="210"/>
      <c r="AJ370" s="210"/>
      <c r="AK370" s="212"/>
      <c r="AL370" s="210"/>
      <c r="AM370" s="210"/>
      <c r="AN370" s="212"/>
      <c r="AO370" s="210"/>
      <c r="AP370" s="210"/>
      <c r="AQ370" s="212"/>
      <c r="AR370" s="213"/>
    </row>
    <row r="371" spans="1:44" ht="39.75" customHeight="1">
      <c r="A371" s="388" t="s">
        <v>433</v>
      </c>
      <c r="B371" s="388"/>
      <c r="C371" s="388"/>
      <c r="D371" s="388"/>
      <c r="E371" s="388"/>
      <c r="F371" s="388"/>
      <c r="G371" s="388"/>
      <c r="H371" s="388"/>
      <c r="I371" s="388"/>
      <c r="J371" s="388"/>
      <c r="K371" s="388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11"/>
      <c r="AQ371" s="111"/>
    </row>
    <row r="372" spans="1:44" ht="12.6" customHeight="1">
      <c r="A372" s="119"/>
      <c r="B372" s="262"/>
      <c r="C372" s="119"/>
      <c r="D372" s="119"/>
      <c r="E372" s="223"/>
      <c r="F372" s="223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20"/>
      <c r="AC372" s="119"/>
      <c r="AD372" s="119"/>
      <c r="AE372" s="120"/>
      <c r="AF372" s="119"/>
      <c r="AG372" s="119"/>
      <c r="AH372" s="120"/>
      <c r="AI372" s="119"/>
      <c r="AJ372" s="119"/>
      <c r="AK372" s="120"/>
      <c r="AL372" s="119"/>
      <c r="AM372" s="119"/>
      <c r="AN372" s="120"/>
      <c r="AO372" s="119"/>
      <c r="AP372" s="111"/>
      <c r="AQ372" s="111"/>
    </row>
    <row r="373" spans="1:44" ht="39" customHeight="1">
      <c r="A373" s="389" t="s">
        <v>431</v>
      </c>
      <c r="B373" s="389"/>
      <c r="C373" s="389"/>
      <c r="D373" s="202" t="s">
        <v>432</v>
      </c>
      <c r="E373" s="141"/>
      <c r="F373" s="141"/>
      <c r="G373" s="202"/>
      <c r="H373" s="135"/>
      <c r="I373" s="115"/>
      <c r="J373" s="135"/>
      <c r="K373" s="135"/>
      <c r="L373" s="135"/>
      <c r="M373" s="135"/>
      <c r="N373" s="135"/>
      <c r="O373" s="135"/>
      <c r="P373" s="135"/>
      <c r="Q373" s="135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4"/>
      <c r="AM373" s="114"/>
      <c r="AN373" s="114"/>
      <c r="AO373" s="114"/>
      <c r="AP373" s="108"/>
      <c r="AQ373" s="108"/>
      <c r="AR373" s="108"/>
    </row>
    <row r="374" spans="1:44" ht="14.45" customHeight="1">
      <c r="A374" s="115"/>
      <c r="B374" s="263"/>
      <c r="C374" s="112"/>
      <c r="D374" s="116"/>
      <c r="E374" s="115"/>
      <c r="F374" s="224"/>
      <c r="G374" s="117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2"/>
      <c r="AJ374" s="112"/>
      <c r="AK374" s="112"/>
      <c r="AL374" s="113"/>
      <c r="AM374" s="113"/>
      <c r="AN374" s="113"/>
      <c r="AO374" s="118"/>
      <c r="AP374" s="95"/>
      <c r="AQ374" s="95"/>
    </row>
    <row r="375" spans="1:44" ht="11.25" customHeight="1">
      <c r="A375" s="115"/>
      <c r="B375" s="263"/>
      <c r="C375" s="112"/>
      <c r="D375" s="116"/>
      <c r="E375" s="224"/>
      <c r="F375" s="224"/>
      <c r="G375" s="117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2"/>
      <c r="AJ375" s="112"/>
      <c r="AK375" s="112"/>
      <c r="AL375" s="113"/>
      <c r="AM375" s="113"/>
      <c r="AN375" s="113"/>
      <c r="AO375" s="118"/>
      <c r="AP375" s="95"/>
      <c r="AQ375" s="95"/>
    </row>
    <row r="376" spans="1:44" ht="18.75">
      <c r="A376" s="390" t="s">
        <v>263</v>
      </c>
      <c r="B376" s="391"/>
      <c r="C376" s="112"/>
      <c r="D376" s="116"/>
      <c r="E376" s="224"/>
      <c r="F376" s="224"/>
      <c r="G376" s="117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2"/>
      <c r="AJ376" s="112"/>
      <c r="AK376" s="112"/>
      <c r="AL376" s="113"/>
      <c r="AM376" s="113"/>
      <c r="AN376" s="113"/>
      <c r="AO376" s="118"/>
      <c r="AP376" s="95"/>
      <c r="AQ376" s="95"/>
    </row>
    <row r="377" spans="1:44" ht="18.75">
      <c r="A377" s="115"/>
      <c r="B377" s="263"/>
      <c r="C377" s="112"/>
      <c r="D377" s="116"/>
      <c r="E377" s="224"/>
      <c r="F377" s="224"/>
      <c r="G377" s="117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2"/>
      <c r="AJ377" s="112"/>
      <c r="AK377" s="112"/>
      <c r="AL377" s="113"/>
      <c r="AM377" s="113"/>
      <c r="AN377" s="113"/>
      <c r="AO377" s="118"/>
      <c r="AP377" s="95"/>
      <c r="AQ377" s="95"/>
    </row>
    <row r="378" spans="1:44" ht="18.75" customHeight="1">
      <c r="A378" s="388" t="s">
        <v>265</v>
      </c>
      <c r="B378" s="388"/>
      <c r="C378" s="388"/>
      <c r="D378" s="388"/>
      <c r="E378" s="388"/>
      <c r="F378" s="388"/>
      <c r="G378" s="388"/>
      <c r="H378" s="194"/>
      <c r="I378" s="194"/>
      <c r="J378" s="194"/>
      <c r="K378" s="194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20"/>
      <c r="AC378" s="119"/>
      <c r="AD378" s="119"/>
      <c r="AE378" s="120"/>
      <c r="AF378" s="119"/>
      <c r="AG378" s="119"/>
      <c r="AH378" s="120"/>
      <c r="AI378" s="119"/>
      <c r="AJ378" s="119"/>
      <c r="AK378" s="120"/>
      <c r="AL378" s="119"/>
      <c r="AM378" s="119"/>
      <c r="AN378" s="120"/>
      <c r="AO378" s="119"/>
      <c r="AP378" s="111"/>
      <c r="AQ378" s="111"/>
    </row>
    <row r="379" spans="1:44" ht="15">
      <c r="E379" s="225"/>
    </row>
    <row r="381" spans="1:44" ht="18.75">
      <c r="A381" s="114"/>
      <c r="B381" s="263"/>
      <c r="C381" s="112"/>
      <c r="D381" s="116"/>
      <c r="F381" s="224"/>
      <c r="G381" s="117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2"/>
      <c r="AJ381" s="112"/>
      <c r="AK381" s="112"/>
      <c r="AL381" s="113"/>
      <c r="AM381" s="113"/>
      <c r="AN381" s="113"/>
      <c r="AO381" s="118"/>
      <c r="AP381" s="95"/>
      <c r="AQ381" s="95"/>
    </row>
    <row r="382" spans="1:44" ht="18.75">
      <c r="A382" s="101"/>
      <c r="E382" s="224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L382" s="102"/>
      <c r="AM382" s="102"/>
      <c r="AN382" s="102"/>
      <c r="AO382" s="95"/>
      <c r="AP382" s="95"/>
      <c r="AQ382" s="95"/>
    </row>
    <row r="383" spans="1:44">
      <c r="A383" s="101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L383" s="102"/>
      <c r="AM383" s="102"/>
      <c r="AN383" s="102"/>
      <c r="AO383" s="95"/>
      <c r="AP383" s="95"/>
      <c r="AQ383" s="95"/>
    </row>
    <row r="384" spans="1:44">
      <c r="A384" s="101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L384" s="102"/>
      <c r="AM384" s="102"/>
      <c r="AN384" s="102"/>
      <c r="AO384" s="95"/>
      <c r="AP384" s="95"/>
      <c r="AQ384" s="95"/>
    </row>
    <row r="385" spans="1:44" ht="14.25" customHeight="1">
      <c r="A385" s="101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L385" s="102"/>
      <c r="AM385" s="102"/>
      <c r="AN385" s="102"/>
      <c r="AO385" s="95"/>
      <c r="AP385" s="95"/>
      <c r="AQ385" s="95"/>
    </row>
    <row r="386" spans="1:44">
      <c r="A386" s="103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L386" s="102"/>
      <c r="AM386" s="102"/>
      <c r="AN386" s="102"/>
      <c r="AO386" s="95"/>
      <c r="AP386" s="95"/>
      <c r="AQ386" s="95"/>
    </row>
    <row r="387" spans="1:44">
      <c r="A387" s="101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L387" s="102"/>
      <c r="AM387" s="102"/>
      <c r="AN387" s="102"/>
      <c r="AO387" s="95"/>
      <c r="AP387" s="95"/>
      <c r="AQ387" s="95"/>
    </row>
    <row r="388" spans="1:44">
      <c r="A388" s="101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L388" s="102"/>
      <c r="AM388" s="102"/>
      <c r="AN388" s="102"/>
      <c r="AO388" s="95"/>
      <c r="AP388" s="95"/>
      <c r="AQ388" s="95"/>
    </row>
    <row r="389" spans="1:44">
      <c r="A389" s="101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L389" s="102"/>
      <c r="AM389" s="102"/>
      <c r="AN389" s="102"/>
      <c r="AO389" s="95"/>
      <c r="AP389" s="95"/>
      <c r="AQ389" s="95"/>
    </row>
    <row r="390" spans="1:44">
      <c r="A390" s="101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L390" s="102"/>
      <c r="AM390" s="102"/>
      <c r="AN390" s="102"/>
      <c r="AO390" s="95"/>
      <c r="AP390" s="95"/>
      <c r="AQ390" s="95"/>
    </row>
    <row r="391" spans="1:44" ht="12.75" customHeight="1">
      <c r="A391" s="101"/>
    </row>
    <row r="392" spans="1:44">
      <c r="A392" s="103"/>
    </row>
    <row r="393" spans="1:44">
      <c r="A393" s="101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L393" s="106"/>
      <c r="AM393" s="106"/>
      <c r="AN393" s="106"/>
    </row>
    <row r="394" spans="1:44" s="100" customFormat="1">
      <c r="A394" s="101"/>
      <c r="D394" s="104"/>
      <c r="E394" s="215"/>
      <c r="F394" s="215"/>
      <c r="G394" s="105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L394" s="106"/>
      <c r="AM394" s="106"/>
      <c r="AN394" s="106"/>
      <c r="AR394" s="95"/>
    </row>
    <row r="395" spans="1:44" s="100" customFormat="1">
      <c r="A395" s="101"/>
      <c r="D395" s="104"/>
      <c r="E395" s="215"/>
      <c r="F395" s="215"/>
      <c r="G395" s="105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L395" s="106"/>
      <c r="AM395" s="106"/>
      <c r="AN395" s="106"/>
      <c r="AR395" s="95"/>
    </row>
    <row r="396" spans="1:44" s="100" customFormat="1">
      <c r="A396" s="101"/>
      <c r="D396" s="104"/>
      <c r="E396" s="215"/>
      <c r="F396" s="215"/>
      <c r="G396" s="105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L396" s="106"/>
      <c r="AM396" s="106"/>
      <c r="AN396" s="106"/>
      <c r="AR396" s="95"/>
    </row>
    <row r="397" spans="1:44" s="100" customFormat="1">
      <c r="A397" s="101"/>
      <c r="D397" s="104"/>
      <c r="E397" s="215"/>
      <c r="F397" s="215"/>
      <c r="G397" s="105"/>
      <c r="AR397" s="95"/>
    </row>
    <row r="403" spans="4:44" s="100" customFormat="1" ht="49.5" customHeight="1">
      <c r="D403" s="104"/>
      <c r="E403" s="215"/>
      <c r="F403" s="215"/>
      <c r="G403" s="105"/>
      <c r="AR403" s="95"/>
    </row>
  </sheetData>
  <mergeCells count="337">
    <mergeCell ref="A102:A105"/>
    <mergeCell ref="B102:B105"/>
    <mergeCell ref="C102:C105"/>
    <mergeCell ref="A350:C353"/>
    <mergeCell ref="A362:C365"/>
    <mergeCell ref="AR362:AR365"/>
    <mergeCell ref="A366:C369"/>
    <mergeCell ref="AR366:AR369"/>
    <mergeCell ref="A371:K371"/>
    <mergeCell ref="A354:C357"/>
    <mergeCell ref="A319:A322"/>
    <mergeCell ref="B319:C322"/>
    <mergeCell ref="AR319:AR322"/>
    <mergeCell ref="A315:A318"/>
    <mergeCell ref="B315:B318"/>
    <mergeCell ref="C315:C318"/>
    <mergeCell ref="AR315:AR318"/>
    <mergeCell ref="A323:AR323"/>
    <mergeCell ref="A324:A327"/>
    <mergeCell ref="B324:B327"/>
    <mergeCell ref="C324:C327"/>
    <mergeCell ref="AR324:AR327"/>
    <mergeCell ref="A161:A164"/>
    <mergeCell ref="C267:C276"/>
    <mergeCell ref="A378:G378"/>
    <mergeCell ref="A373:C373"/>
    <mergeCell ref="A376:B376"/>
    <mergeCell ref="AR350:AR353"/>
    <mergeCell ref="A328:A331"/>
    <mergeCell ref="B328:B331"/>
    <mergeCell ref="C328:C331"/>
    <mergeCell ref="AR328:AR331"/>
    <mergeCell ref="A332:A335"/>
    <mergeCell ref="B332:B335"/>
    <mergeCell ref="C332:C335"/>
    <mergeCell ref="AR332:AR335"/>
    <mergeCell ref="A344:A347"/>
    <mergeCell ref="B344:C347"/>
    <mergeCell ref="AR344:AR347"/>
    <mergeCell ref="A340:A343"/>
    <mergeCell ref="B340:B343"/>
    <mergeCell ref="C340:C343"/>
    <mergeCell ref="AR340:AR343"/>
    <mergeCell ref="A336:A339"/>
    <mergeCell ref="B336:B339"/>
    <mergeCell ref="C336:C339"/>
    <mergeCell ref="AR336:AR339"/>
    <mergeCell ref="AR267:AR276"/>
    <mergeCell ref="AR257:AR266"/>
    <mergeCell ref="B249:B252"/>
    <mergeCell ref="C249:C252"/>
    <mergeCell ref="AR249:AR252"/>
    <mergeCell ref="A253:A256"/>
    <mergeCell ref="B161:B164"/>
    <mergeCell ref="C161:C164"/>
    <mergeCell ref="AR161:AR164"/>
    <mergeCell ref="A201:A204"/>
    <mergeCell ref="B253:B256"/>
    <mergeCell ref="A169:A172"/>
    <mergeCell ref="B169:B172"/>
    <mergeCell ref="C169:C172"/>
    <mergeCell ref="AR169:AR172"/>
    <mergeCell ref="A173:A176"/>
    <mergeCell ref="B173:B176"/>
    <mergeCell ref="C173:C176"/>
    <mergeCell ref="AR173:AR176"/>
    <mergeCell ref="A177:A180"/>
    <mergeCell ref="B177:B180"/>
    <mergeCell ref="C177:C180"/>
    <mergeCell ref="AR177:AR180"/>
    <mergeCell ref="A181:A184"/>
    <mergeCell ref="C139:C142"/>
    <mergeCell ref="AR139:AR142"/>
    <mergeCell ref="B147:C150"/>
    <mergeCell ref="B131:B134"/>
    <mergeCell ref="C131:C134"/>
    <mergeCell ref="AR131:AR134"/>
    <mergeCell ref="A135:A138"/>
    <mergeCell ref="B135:B138"/>
    <mergeCell ref="C135:C138"/>
    <mergeCell ref="AR135:AR138"/>
    <mergeCell ref="A143:A146"/>
    <mergeCell ref="B143:B146"/>
    <mergeCell ref="C143:C146"/>
    <mergeCell ref="AR143:AR146"/>
    <mergeCell ref="B41:B44"/>
    <mergeCell ref="C41:C44"/>
    <mergeCell ref="AR41:AR44"/>
    <mergeCell ref="B77:C80"/>
    <mergeCell ref="AP1:AR1"/>
    <mergeCell ref="C82:C85"/>
    <mergeCell ref="AR82:AR85"/>
    <mergeCell ref="A32:C35"/>
    <mergeCell ref="A45:A48"/>
    <mergeCell ref="B45:B48"/>
    <mergeCell ref="C45:C48"/>
    <mergeCell ref="AR45:AR48"/>
    <mergeCell ref="AR77:AR80"/>
    <mergeCell ref="A81:AR81"/>
    <mergeCell ref="A82:A85"/>
    <mergeCell ref="B82:B85"/>
    <mergeCell ref="C37:C40"/>
    <mergeCell ref="AR12:AR15"/>
    <mergeCell ref="A24:C27"/>
    <mergeCell ref="AR24:AR31"/>
    <mergeCell ref="A3:AR3"/>
    <mergeCell ref="A4:AR4"/>
    <mergeCell ref="A5:AR5"/>
    <mergeCell ref="A7:AI7"/>
    <mergeCell ref="A8:A10"/>
    <mergeCell ref="B8:B10"/>
    <mergeCell ref="C8:C10"/>
    <mergeCell ref="D8:D10"/>
    <mergeCell ref="E8:G8"/>
    <mergeCell ref="H8:AQ8"/>
    <mergeCell ref="AO9:AQ9"/>
    <mergeCell ref="AR8:AR10"/>
    <mergeCell ref="E9:E10"/>
    <mergeCell ref="F9:F10"/>
    <mergeCell ref="A6:AI6"/>
    <mergeCell ref="AR98:AR101"/>
    <mergeCell ref="B122:C125"/>
    <mergeCell ref="W9:Y9"/>
    <mergeCell ref="A28:C31"/>
    <mergeCell ref="Q9:S9"/>
    <mergeCell ref="A36:AR36"/>
    <mergeCell ref="A37:A40"/>
    <mergeCell ref="B37:B40"/>
    <mergeCell ref="Z9:AB9"/>
    <mergeCell ref="AC9:AE9"/>
    <mergeCell ref="AF9:AH9"/>
    <mergeCell ref="AI9:AK9"/>
    <mergeCell ref="AL9:AN9"/>
    <mergeCell ref="G9:G10"/>
    <mergeCell ref="H9:J9"/>
    <mergeCell ref="T9:V9"/>
    <mergeCell ref="A12:C15"/>
    <mergeCell ref="K9:M9"/>
    <mergeCell ref="N9:P9"/>
    <mergeCell ref="A16:C19"/>
    <mergeCell ref="A20:C23"/>
    <mergeCell ref="AR37:AR40"/>
    <mergeCell ref="A77:A80"/>
    <mergeCell ref="A41:A44"/>
    <mergeCell ref="A358:C361"/>
    <mergeCell ref="AR358:AR361"/>
    <mergeCell ref="AR354:AR357"/>
    <mergeCell ref="AR86:AR89"/>
    <mergeCell ref="A122:A125"/>
    <mergeCell ref="A127:A130"/>
    <mergeCell ref="B127:B130"/>
    <mergeCell ref="C127:C130"/>
    <mergeCell ref="AR127:AR130"/>
    <mergeCell ref="A131:A134"/>
    <mergeCell ref="AR122:AR125"/>
    <mergeCell ref="A86:A89"/>
    <mergeCell ref="B86:B89"/>
    <mergeCell ref="C86:C89"/>
    <mergeCell ref="A94:A97"/>
    <mergeCell ref="B94:B97"/>
    <mergeCell ref="C94:C97"/>
    <mergeCell ref="AR94:AR97"/>
    <mergeCell ref="A98:A101"/>
    <mergeCell ref="A147:A150"/>
    <mergeCell ref="AR147:AR150"/>
    <mergeCell ref="A139:A142"/>
    <mergeCell ref="B98:B101"/>
    <mergeCell ref="A281:AR281"/>
    <mergeCell ref="A282:A285"/>
    <mergeCell ref="B282:B285"/>
    <mergeCell ref="C282:C285"/>
    <mergeCell ref="AR282:AR285"/>
    <mergeCell ref="A257:A266"/>
    <mergeCell ref="A267:A276"/>
    <mergeCell ref="A217:A220"/>
    <mergeCell ref="B217:B220"/>
    <mergeCell ref="C217:C220"/>
    <mergeCell ref="AR217:AR220"/>
    <mergeCell ref="C253:C256"/>
    <mergeCell ref="AR253:AR256"/>
    <mergeCell ref="A229:A232"/>
    <mergeCell ref="B229:B232"/>
    <mergeCell ref="C229:C232"/>
    <mergeCell ref="AR229:AR232"/>
    <mergeCell ref="A233:A236"/>
    <mergeCell ref="B233:B236"/>
    <mergeCell ref="C233:C236"/>
    <mergeCell ref="AR233:AR236"/>
    <mergeCell ref="A237:A240"/>
    <mergeCell ref="B237:B240"/>
    <mergeCell ref="C237:C240"/>
    <mergeCell ref="A286:A289"/>
    <mergeCell ref="B286:B289"/>
    <mergeCell ref="C286:C289"/>
    <mergeCell ref="A290:A293"/>
    <mergeCell ref="B290:B293"/>
    <mergeCell ref="C290:C293"/>
    <mergeCell ref="AR290:AR293"/>
    <mergeCell ref="A294:A297"/>
    <mergeCell ref="B294:C297"/>
    <mergeCell ref="AR294:AR297"/>
    <mergeCell ref="AR286:AR289"/>
    <mergeCell ref="A298:AR298"/>
    <mergeCell ref="A299:A302"/>
    <mergeCell ref="B299:B302"/>
    <mergeCell ref="C299:C302"/>
    <mergeCell ref="AR299:AR302"/>
    <mergeCell ref="A303:A306"/>
    <mergeCell ref="B303:B306"/>
    <mergeCell ref="C303:C306"/>
    <mergeCell ref="AR303:AR306"/>
    <mergeCell ref="A307:A310"/>
    <mergeCell ref="B307:B310"/>
    <mergeCell ref="C307:C310"/>
    <mergeCell ref="AR307:AR310"/>
    <mergeCell ref="A311:A314"/>
    <mergeCell ref="B311:B314"/>
    <mergeCell ref="C311:C314"/>
    <mergeCell ref="AR311:AR314"/>
    <mergeCell ref="AR205:AR208"/>
    <mergeCell ref="A277:A280"/>
    <mergeCell ref="B277:C280"/>
    <mergeCell ref="AR277:AR280"/>
    <mergeCell ref="A209:A212"/>
    <mergeCell ref="B209:B212"/>
    <mergeCell ref="C209:C212"/>
    <mergeCell ref="AR209:AR212"/>
    <mergeCell ref="A245:A248"/>
    <mergeCell ref="B245:B248"/>
    <mergeCell ref="C245:C248"/>
    <mergeCell ref="AR245:AR248"/>
    <mergeCell ref="A249:A252"/>
    <mergeCell ref="B257:B260"/>
    <mergeCell ref="B267:B270"/>
    <mergeCell ref="C257:C266"/>
    <mergeCell ref="A49:A52"/>
    <mergeCell ref="B49:B52"/>
    <mergeCell ref="C49:C52"/>
    <mergeCell ref="AR49:AR52"/>
    <mergeCell ref="A53:A56"/>
    <mergeCell ref="B53:B56"/>
    <mergeCell ref="C53:C56"/>
    <mergeCell ref="AR53:AR56"/>
    <mergeCell ref="A57:A60"/>
    <mergeCell ref="B57:B60"/>
    <mergeCell ref="C57:C60"/>
    <mergeCell ref="AR57:AR60"/>
    <mergeCell ref="A61:A64"/>
    <mergeCell ref="B61:B64"/>
    <mergeCell ref="C61:C64"/>
    <mergeCell ref="AR61:AR64"/>
    <mergeCell ref="A65:A68"/>
    <mergeCell ref="B65:B68"/>
    <mergeCell ref="C65:C68"/>
    <mergeCell ref="AR65:AR68"/>
    <mergeCell ref="A69:A72"/>
    <mergeCell ref="B69:B72"/>
    <mergeCell ref="C69:C72"/>
    <mergeCell ref="AR69:AR72"/>
    <mergeCell ref="A73:A76"/>
    <mergeCell ref="B73:B76"/>
    <mergeCell ref="C73:C76"/>
    <mergeCell ref="AR73:AR76"/>
    <mergeCell ref="A90:A93"/>
    <mergeCell ref="B90:B93"/>
    <mergeCell ref="C90:C93"/>
    <mergeCell ref="AR90:AR93"/>
    <mergeCell ref="A165:A168"/>
    <mergeCell ref="B165:B168"/>
    <mergeCell ref="C165:C168"/>
    <mergeCell ref="AR165:AR168"/>
    <mergeCell ref="C98:C101"/>
    <mergeCell ref="A152:A155"/>
    <mergeCell ref="B152:B155"/>
    <mergeCell ref="C152:C155"/>
    <mergeCell ref="AR152:AR155"/>
    <mergeCell ref="A156:A159"/>
    <mergeCell ref="B156:C159"/>
    <mergeCell ref="AR156:AR159"/>
    <mergeCell ref="A126:AR126"/>
    <mergeCell ref="A151:AR151"/>
    <mergeCell ref="A160:AR160"/>
    <mergeCell ref="B139:B142"/>
    <mergeCell ref="B181:B184"/>
    <mergeCell ref="C181:C184"/>
    <mergeCell ref="AR181:AR184"/>
    <mergeCell ref="A185:A188"/>
    <mergeCell ref="B185:B188"/>
    <mergeCell ref="C185:C188"/>
    <mergeCell ref="AR185:AR188"/>
    <mergeCell ref="A189:A192"/>
    <mergeCell ref="B189:B192"/>
    <mergeCell ref="C189:C192"/>
    <mergeCell ref="AR189:AR192"/>
    <mergeCell ref="A193:A196"/>
    <mergeCell ref="B193:B196"/>
    <mergeCell ref="C193:C196"/>
    <mergeCell ref="AR193:AR196"/>
    <mergeCell ref="A197:A200"/>
    <mergeCell ref="B197:B200"/>
    <mergeCell ref="C197:C200"/>
    <mergeCell ref="AR197:AR200"/>
    <mergeCell ref="A213:A216"/>
    <mergeCell ref="B213:B216"/>
    <mergeCell ref="C213:C216"/>
    <mergeCell ref="AR213:AR216"/>
    <mergeCell ref="A205:A208"/>
    <mergeCell ref="B205:B208"/>
    <mergeCell ref="C205:C208"/>
    <mergeCell ref="B201:B204"/>
    <mergeCell ref="C201:C204"/>
    <mergeCell ref="AR201:AR204"/>
    <mergeCell ref="C106:C109"/>
    <mergeCell ref="B106:B109"/>
    <mergeCell ref="C110:C113"/>
    <mergeCell ref="B114:B117"/>
    <mergeCell ref="C114:C117"/>
    <mergeCell ref="B118:B121"/>
    <mergeCell ref="C118:C121"/>
    <mergeCell ref="B110:B113"/>
    <mergeCell ref="A106:A109"/>
    <mergeCell ref="A110:A113"/>
    <mergeCell ref="A114:A117"/>
    <mergeCell ref="A118:A121"/>
    <mergeCell ref="AR237:AR240"/>
    <mergeCell ref="A241:A244"/>
    <mergeCell ref="B241:B244"/>
    <mergeCell ref="C241:C244"/>
    <mergeCell ref="AR241:AR244"/>
    <mergeCell ref="A221:A224"/>
    <mergeCell ref="B221:B224"/>
    <mergeCell ref="C221:C224"/>
    <mergeCell ref="AR221:AR224"/>
    <mergeCell ref="A225:A228"/>
    <mergeCell ref="B225:B228"/>
    <mergeCell ref="C225:C228"/>
    <mergeCell ref="AR225:AR228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356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9" sqref="I9"/>
    </sheetView>
  </sheetViews>
  <sheetFormatPr defaultColWidth="9.140625" defaultRowHeight="15.75"/>
  <cols>
    <col min="1" max="1" width="7.42578125" style="181" customWidth="1"/>
    <col min="2" max="2" width="32.5703125" style="137" customWidth="1"/>
    <col min="3" max="3" width="14.85546875" style="137" customWidth="1"/>
    <col min="4" max="4" width="8.85546875" style="137" customWidth="1"/>
    <col min="5" max="5" width="7.28515625" style="137" customWidth="1"/>
    <col min="6" max="6" width="8" style="137" customWidth="1"/>
    <col min="7" max="8" width="7.7109375" style="137" customWidth="1"/>
    <col min="9" max="9" width="9.7109375" style="137" customWidth="1"/>
    <col min="10" max="10" width="7.28515625" style="137" customWidth="1"/>
    <col min="11" max="11" width="6.5703125" style="137" customWidth="1"/>
    <col min="12" max="13" width="6.28515625" style="137" customWidth="1"/>
    <col min="14" max="14" width="6.42578125" style="137" customWidth="1"/>
    <col min="15" max="15" width="4.5703125" style="137" customWidth="1"/>
    <col min="16" max="16" width="8.42578125" style="137" customWidth="1"/>
    <col min="17" max="17" width="6.5703125" style="137" customWidth="1"/>
    <col min="18" max="18" width="5.7109375" style="137" customWidth="1"/>
    <col min="19" max="19" width="14.85546875" style="137" customWidth="1"/>
    <col min="20" max="16384" width="9.140625" style="137"/>
  </cols>
  <sheetData>
    <row r="1" spans="1:19">
      <c r="M1" s="420"/>
      <c r="N1" s="420"/>
      <c r="O1" s="420"/>
      <c r="P1" s="420"/>
      <c r="Q1" s="420"/>
      <c r="R1" s="420"/>
      <c r="S1" s="137" t="s">
        <v>316</v>
      </c>
    </row>
    <row r="2" spans="1:19" ht="17.25" customHeight="1">
      <c r="A2" s="421" t="s">
        <v>429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19" ht="16.5" thickBot="1"/>
    <row r="4" spans="1:19" ht="12.75" customHeight="1" thickBot="1">
      <c r="A4" s="399" t="s">
        <v>0</v>
      </c>
      <c r="B4" s="401" t="s">
        <v>279</v>
      </c>
      <c r="C4" s="401" t="s">
        <v>264</v>
      </c>
      <c r="D4" s="406" t="s">
        <v>414</v>
      </c>
      <c r="E4" s="407"/>
      <c r="F4" s="407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18" t="s">
        <v>278</v>
      </c>
    </row>
    <row r="5" spans="1:19" ht="87.6" customHeight="1">
      <c r="A5" s="400"/>
      <c r="B5" s="402"/>
      <c r="C5" s="402"/>
      <c r="D5" s="408"/>
      <c r="E5" s="409"/>
      <c r="F5" s="409"/>
      <c r="G5" s="394" t="s">
        <v>306</v>
      </c>
      <c r="H5" s="395"/>
      <c r="I5" s="396"/>
      <c r="J5" s="394" t="s">
        <v>307</v>
      </c>
      <c r="K5" s="395"/>
      <c r="L5" s="396"/>
      <c r="M5" s="394" t="s">
        <v>308</v>
      </c>
      <c r="N5" s="395"/>
      <c r="O5" s="396"/>
      <c r="P5" s="394" t="s">
        <v>309</v>
      </c>
      <c r="Q5" s="395"/>
      <c r="R5" s="396"/>
      <c r="S5" s="419"/>
    </row>
    <row r="6" spans="1:19" ht="20.100000000000001" customHeight="1" thickBot="1">
      <c r="A6" s="182"/>
      <c r="B6" s="183"/>
      <c r="C6" s="183"/>
      <c r="D6" s="183" t="s">
        <v>20</v>
      </c>
      <c r="E6" s="183" t="s">
        <v>21</v>
      </c>
      <c r="F6" s="183" t="s">
        <v>19</v>
      </c>
      <c r="G6" s="183" t="s">
        <v>20</v>
      </c>
      <c r="H6" s="183" t="s">
        <v>21</v>
      </c>
      <c r="I6" s="183" t="s">
        <v>19</v>
      </c>
      <c r="J6" s="183" t="s">
        <v>20</v>
      </c>
      <c r="K6" s="183" t="s">
        <v>21</v>
      </c>
      <c r="L6" s="183" t="s">
        <v>19</v>
      </c>
      <c r="M6" s="183" t="s">
        <v>20</v>
      </c>
      <c r="N6" s="183" t="s">
        <v>21</v>
      </c>
      <c r="O6" s="183" t="s">
        <v>19</v>
      </c>
      <c r="P6" s="183" t="s">
        <v>20</v>
      </c>
      <c r="Q6" s="183" t="s">
        <v>21</v>
      </c>
      <c r="R6" s="183" t="s">
        <v>19</v>
      </c>
      <c r="S6" s="419"/>
    </row>
    <row r="7" spans="1:19" ht="20.100000000000001" customHeight="1">
      <c r="A7" s="235" t="s">
        <v>418</v>
      </c>
      <c r="B7" s="410" t="s">
        <v>411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02"/>
    </row>
    <row r="8" spans="1:19" ht="30">
      <c r="A8" s="232" t="s">
        <v>1</v>
      </c>
      <c r="B8" s="233" t="s">
        <v>404</v>
      </c>
      <c r="C8" s="208">
        <v>1.7000000000000001E-2</v>
      </c>
      <c r="D8" s="238">
        <f>G8+J8+M8+P8</f>
        <v>1.9999999999999997E-2</v>
      </c>
      <c r="E8" s="185">
        <f>H8+K8+N8+Q8</f>
        <v>3.4269999999999999E-3</v>
      </c>
      <c r="F8" s="186">
        <f>E8/D8*100</f>
        <v>17.135000000000002</v>
      </c>
      <c r="G8" s="238">
        <v>4.3E-3</v>
      </c>
      <c r="H8" s="238">
        <v>3.4269999999999999E-3</v>
      </c>
      <c r="I8" s="268">
        <f>H8/G8</f>
        <v>0.79697674418604647</v>
      </c>
      <c r="J8" s="185"/>
      <c r="K8" s="185"/>
      <c r="L8" s="185"/>
      <c r="M8" s="185"/>
      <c r="N8" s="185"/>
      <c r="O8" s="185"/>
      <c r="P8" s="238">
        <v>1.5699999999999999E-2</v>
      </c>
      <c r="Q8" s="185"/>
      <c r="R8" s="185"/>
      <c r="S8" s="234"/>
    </row>
    <row r="9" spans="1:19" ht="45">
      <c r="A9" s="229" t="s">
        <v>3</v>
      </c>
      <c r="B9" s="230" t="s">
        <v>405</v>
      </c>
      <c r="C9" s="188">
        <v>18.3</v>
      </c>
      <c r="D9" s="236">
        <f t="shared" ref="D9:D13" si="0">G9+J9+M9+P9</f>
        <v>18.399999999999999</v>
      </c>
      <c r="E9" s="185">
        <f t="shared" ref="E9:E14" si="1">H9+K9+N9+Q9</f>
        <v>0</v>
      </c>
      <c r="F9" s="186">
        <f t="shared" ref="F9:F14" si="2">E9/D9*100</f>
        <v>0</v>
      </c>
      <c r="G9" s="189"/>
      <c r="H9" s="189"/>
      <c r="I9" s="189"/>
      <c r="J9" s="189"/>
      <c r="K9" s="189"/>
      <c r="L9" s="189"/>
      <c r="M9" s="189"/>
      <c r="N9" s="189"/>
      <c r="O9" s="189"/>
      <c r="P9" s="239">
        <v>18.399999999999999</v>
      </c>
      <c r="Q9" s="189"/>
      <c r="R9" s="189"/>
      <c r="S9" s="187"/>
    </row>
    <row r="10" spans="1:19" ht="90">
      <c r="A10" s="229" t="s">
        <v>4</v>
      </c>
      <c r="B10" s="230" t="s">
        <v>406</v>
      </c>
      <c r="C10" s="188">
        <v>1.3</v>
      </c>
      <c r="D10" s="237">
        <f t="shared" si="0"/>
        <v>1.3</v>
      </c>
      <c r="E10" s="185">
        <f t="shared" si="1"/>
        <v>0</v>
      </c>
      <c r="F10" s="186">
        <f t="shared" si="2"/>
        <v>0</v>
      </c>
      <c r="G10" s="189"/>
      <c r="H10" s="189"/>
      <c r="I10" s="189"/>
      <c r="J10" s="189"/>
      <c r="K10" s="189"/>
      <c r="L10" s="189"/>
      <c r="M10" s="189"/>
      <c r="N10" s="189"/>
      <c r="O10" s="189"/>
      <c r="P10" s="239">
        <v>1.3</v>
      </c>
      <c r="Q10" s="189"/>
      <c r="R10" s="189"/>
      <c r="S10" s="187"/>
    </row>
    <row r="11" spans="1:19" ht="45">
      <c r="A11" s="229" t="s">
        <v>5</v>
      </c>
      <c r="B11" s="230" t="s">
        <v>407</v>
      </c>
      <c r="C11" s="188">
        <v>6.0000000000000001E-3</v>
      </c>
      <c r="D11" s="238">
        <f t="shared" si="0"/>
        <v>6.0000000000000001E-3</v>
      </c>
      <c r="E11" s="185">
        <f t="shared" si="1"/>
        <v>0</v>
      </c>
      <c r="F11" s="186">
        <f t="shared" si="2"/>
        <v>0</v>
      </c>
      <c r="G11" s="189"/>
      <c r="H11" s="189"/>
      <c r="I11" s="189"/>
      <c r="J11" s="189"/>
      <c r="K11" s="189"/>
      <c r="L11" s="189"/>
      <c r="M11" s="189"/>
      <c r="N11" s="189"/>
      <c r="O11" s="189"/>
      <c r="P11" s="240">
        <v>6.0000000000000001E-3</v>
      </c>
      <c r="Q11" s="189"/>
      <c r="R11" s="189"/>
      <c r="S11" s="187"/>
    </row>
    <row r="12" spans="1:19" ht="45">
      <c r="A12" s="229" t="s">
        <v>9</v>
      </c>
      <c r="B12" s="231" t="s">
        <v>408</v>
      </c>
      <c r="C12" s="188">
        <v>28</v>
      </c>
      <c r="D12" s="237">
        <f t="shared" si="0"/>
        <v>28</v>
      </c>
      <c r="E12" s="185">
        <f t="shared" si="1"/>
        <v>0</v>
      </c>
      <c r="F12" s="186">
        <f t="shared" si="2"/>
        <v>0</v>
      </c>
      <c r="G12" s="189"/>
      <c r="H12" s="189"/>
      <c r="I12" s="189"/>
      <c r="J12" s="189"/>
      <c r="K12" s="189"/>
      <c r="L12" s="189"/>
      <c r="M12" s="189"/>
      <c r="N12" s="189"/>
      <c r="O12" s="189"/>
      <c r="P12" s="189">
        <v>28</v>
      </c>
      <c r="Q12" s="189"/>
      <c r="R12" s="189"/>
      <c r="S12" s="187"/>
    </row>
    <row r="13" spans="1:19" ht="30">
      <c r="A13" s="229" t="s">
        <v>10</v>
      </c>
      <c r="B13" s="230" t="s">
        <v>409</v>
      </c>
      <c r="C13" s="188">
        <v>9</v>
      </c>
      <c r="D13" s="237">
        <f t="shared" si="0"/>
        <v>9</v>
      </c>
      <c r="E13" s="185">
        <f t="shared" si="1"/>
        <v>0</v>
      </c>
      <c r="F13" s="186">
        <f t="shared" si="2"/>
        <v>0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>
        <v>9</v>
      </c>
      <c r="Q13" s="189"/>
      <c r="R13" s="189"/>
      <c r="S13" s="187"/>
    </row>
    <row r="14" spans="1:19" ht="90">
      <c r="A14" s="229" t="s">
        <v>412</v>
      </c>
      <c r="B14" s="230" t="s">
        <v>410</v>
      </c>
      <c r="C14" s="188">
        <v>90</v>
      </c>
      <c r="D14" s="237">
        <v>90</v>
      </c>
      <c r="E14" s="185">
        <f t="shared" si="1"/>
        <v>90</v>
      </c>
      <c r="F14" s="186">
        <f t="shared" si="2"/>
        <v>100</v>
      </c>
      <c r="G14" s="189">
        <v>90</v>
      </c>
      <c r="H14" s="189">
        <v>90</v>
      </c>
      <c r="I14" s="269">
        <f>H14/G14</f>
        <v>1</v>
      </c>
      <c r="J14" s="189">
        <v>90</v>
      </c>
      <c r="K14" s="189"/>
      <c r="L14" s="189"/>
      <c r="M14" s="189">
        <v>90</v>
      </c>
      <c r="N14" s="189"/>
      <c r="O14" s="189"/>
      <c r="P14" s="189">
        <v>90</v>
      </c>
      <c r="Q14" s="189"/>
      <c r="R14" s="189"/>
      <c r="S14" s="187"/>
    </row>
    <row r="15" spans="1:19">
      <c r="A15" s="482" t="s">
        <v>419</v>
      </c>
      <c r="B15" s="483" t="s">
        <v>413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2"/>
    </row>
    <row r="16" spans="1:19" ht="60">
      <c r="A16" s="229" t="s">
        <v>6</v>
      </c>
      <c r="B16" s="230" t="s">
        <v>415</v>
      </c>
      <c r="C16" s="244">
        <v>71</v>
      </c>
      <c r="D16" s="484">
        <f t="shared" ref="D16:D17" si="3">G16+J16+M16+P16</f>
        <v>73</v>
      </c>
      <c r="E16" s="189">
        <f t="shared" ref="E16:E17" si="4">H16+K16+N16+Q16</f>
        <v>0</v>
      </c>
      <c r="F16" s="484">
        <f t="shared" ref="F16:F17" si="5">E16/D16*100</f>
        <v>0</v>
      </c>
      <c r="G16" s="189"/>
      <c r="H16" s="189"/>
      <c r="I16" s="189"/>
      <c r="J16" s="189"/>
      <c r="K16" s="189"/>
      <c r="L16" s="189"/>
      <c r="M16" s="189"/>
      <c r="N16" s="189"/>
      <c r="O16" s="189"/>
      <c r="P16" s="244">
        <v>73</v>
      </c>
      <c r="Q16" s="189"/>
      <c r="R16" s="189"/>
      <c r="S16" s="187"/>
    </row>
    <row r="17" spans="1:46" ht="45">
      <c r="A17" s="229" t="s">
        <v>7</v>
      </c>
      <c r="B17" s="230" t="s">
        <v>416</v>
      </c>
      <c r="C17" s="244">
        <v>93.1</v>
      </c>
      <c r="D17" s="484">
        <f t="shared" si="3"/>
        <v>93.9</v>
      </c>
      <c r="E17" s="189">
        <f t="shared" si="4"/>
        <v>0</v>
      </c>
      <c r="F17" s="484">
        <f t="shared" si="5"/>
        <v>0</v>
      </c>
      <c r="G17" s="189"/>
      <c r="H17" s="189"/>
      <c r="I17" s="189"/>
      <c r="J17" s="189"/>
      <c r="K17" s="189"/>
      <c r="L17" s="189"/>
      <c r="M17" s="189"/>
      <c r="N17" s="189"/>
      <c r="O17" s="189"/>
      <c r="P17" s="244">
        <v>93.9</v>
      </c>
      <c r="Q17" s="189"/>
      <c r="R17" s="189"/>
      <c r="S17" s="187"/>
    </row>
    <row r="18" spans="1:46" ht="16.5" thickBot="1">
      <c r="A18" s="184" t="s">
        <v>420</v>
      </c>
      <c r="B18" s="413" t="s">
        <v>417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5"/>
    </row>
    <row r="19" spans="1:46" ht="45.75" thickBot="1">
      <c r="A19" s="228" t="s">
        <v>16</v>
      </c>
      <c r="B19" s="241" t="s">
        <v>421</v>
      </c>
      <c r="C19" s="188">
        <v>324</v>
      </c>
      <c r="D19" s="237">
        <f t="shared" ref="D19" si="6">G19+J19+M19+P19</f>
        <v>292</v>
      </c>
      <c r="E19" s="185">
        <f t="shared" ref="E19" si="7">H19+K19+N19+Q19</f>
        <v>0</v>
      </c>
      <c r="F19" s="186">
        <f t="shared" ref="F19" si="8">E19/D19*100</f>
        <v>0</v>
      </c>
      <c r="G19" s="189"/>
      <c r="H19" s="189"/>
      <c r="I19" s="189"/>
      <c r="J19" s="189"/>
      <c r="K19" s="189"/>
      <c r="L19" s="189"/>
      <c r="M19" s="189"/>
      <c r="N19" s="189"/>
      <c r="O19" s="189"/>
      <c r="P19" s="481">
        <v>292</v>
      </c>
      <c r="Q19" s="189"/>
      <c r="R19" s="189"/>
      <c r="S19" s="187"/>
    </row>
    <row r="20" spans="1:46">
      <c r="A20" s="242" t="s">
        <v>422</v>
      </c>
      <c r="B20" s="416" t="s">
        <v>423</v>
      </c>
      <c r="C20" s="417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7"/>
      <c r="Q20" s="417"/>
      <c r="R20" s="414"/>
      <c r="S20" s="415"/>
    </row>
    <row r="21" spans="1:46" ht="135">
      <c r="A21" s="230" t="s">
        <v>93</v>
      </c>
      <c r="B21" s="230" t="s">
        <v>424</v>
      </c>
      <c r="C21" s="244">
        <v>20</v>
      </c>
      <c r="D21" s="243">
        <f t="shared" ref="D21:E21" si="9">G21+J21+M21+P21</f>
        <v>30</v>
      </c>
      <c r="E21" s="243">
        <f t="shared" si="9"/>
        <v>0</v>
      </c>
      <c r="F21" s="186">
        <f t="shared" ref="F21:F23" si="10">E21/D21*100</f>
        <v>0</v>
      </c>
      <c r="G21" s="189"/>
      <c r="H21" s="189"/>
      <c r="I21" s="189"/>
      <c r="J21" s="189"/>
      <c r="K21" s="189"/>
      <c r="L21" s="189"/>
      <c r="M21" s="244">
        <v>30</v>
      </c>
      <c r="N21" s="189"/>
      <c r="O21" s="190"/>
      <c r="P21" s="244"/>
      <c r="Q21" s="189"/>
      <c r="R21" s="189"/>
      <c r="S21" s="187"/>
    </row>
    <row r="22" spans="1:46" ht="105">
      <c r="A22" s="231" t="s">
        <v>425</v>
      </c>
      <c r="B22" s="230" t="s">
        <v>428</v>
      </c>
      <c r="C22" s="244">
        <v>2</v>
      </c>
      <c r="D22" s="480">
        <v>1</v>
      </c>
      <c r="E22" s="480">
        <v>0</v>
      </c>
      <c r="F22" s="186">
        <f t="shared" si="10"/>
        <v>0</v>
      </c>
      <c r="G22" s="189"/>
      <c r="H22" s="189" t="s">
        <v>439</v>
      </c>
      <c r="I22" s="189"/>
      <c r="J22" s="189"/>
      <c r="K22" s="189"/>
      <c r="L22" s="189"/>
      <c r="M22" s="244">
        <v>1</v>
      </c>
      <c r="N22" s="189"/>
      <c r="O22" s="190"/>
      <c r="P22" s="244"/>
      <c r="Q22" s="189"/>
      <c r="R22" s="189"/>
      <c r="S22" s="187"/>
    </row>
    <row r="23" spans="1:46" ht="150">
      <c r="A23" s="230" t="s">
        <v>426</v>
      </c>
      <c r="B23" s="230" t="s">
        <v>427</v>
      </c>
      <c r="C23" s="244">
        <v>100</v>
      </c>
      <c r="D23" s="243">
        <f>G23+J23+M23+P23</f>
        <v>90</v>
      </c>
      <c r="E23" s="185">
        <f t="shared" ref="E23" si="11">H23+K23+N23+Q23</f>
        <v>0</v>
      </c>
      <c r="F23" s="186">
        <f t="shared" si="10"/>
        <v>0</v>
      </c>
      <c r="G23" s="189"/>
      <c r="H23" s="189"/>
      <c r="I23" s="189"/>
      <c r="J23" s="189"/>
      <c r="K23" s="189"/>
      <c r="L23" s="189"/>
      <c r="M23" s="230">
        <v>0</v>
      </c>
      <c r="N23" s="189"/>
      <c r="O23" s="190"/>
      <c r="P23" s="230">
        <v>90</v>
      </c>
      <c r="Q23" s="189"/>
      <c r="R23" s="189"/>
      <c r="S23" s="187"/>
    </row>
    <row r="24" spans="1:46" s="139" customFormat="1">
      <c r="A24" s="191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</row>
    <row r="25" spans="1:46" s="139" customFormat="1">
      <c r="A25" s="191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46" s="139" customFormat="1" ht="70.900000000000006" customHeight="1">
      <c r="A26" s="403" t="s">
        <v>310</v>
      </c>
      <c r="B26" s="404"/>
      <c r="C26" s="404"/>
      <c r="D26" s="397" t="s">
        <v>430</v>
      </c>
      <c r="E26" s="397"/>
      <c r="F26" s="39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46" s="139" customFormat="1">
      <c r="A27" s="140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46" s="139" customFormat="1">
      <c r="A28" s="140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  <row r="29" spans="1:46" s="107" customFormat="1" ht="47.25" customHeight="1">
      <c r="A29" s="389" t="s">
        <v>431</v>
      </c>
      <c r="B29" s="389"/>
      <c r="C29" s="389"/>
      <c r="D29" s="180" t="s">
        <v>432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</row>
    <row r="30" spans="1:46" s="107" customFormat="1">
      <c r="A30" s="141"/>
      <c r="B30" s="142"/>
      <c r="C30" s="142"/>
      <c r="D30" s="143"/>
      <c r="E30" s="143"/>
      <c r="F30" s="143"/>
      <c r="G30" s="144"/>
      <c r="H30" s="144"/>
      <c r="I30" s="144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2"/>
      <c r="AL30" s="142"/>
      <c r="AM30" s="142"/>
      <c r="AN30" s="145"/>
      <c r="AO30" s="145"/>
      <c r="AP30" s="145"/>
    </row>
    <row r="31" spans="1:46">
      <c r="A31" s="180"/>
    </row>
  </sheetData>
  <mergeCells count="19">
    <mergeCell ref="P5:R5"/>
    <mergeCell ref="M1:R1"/>
    <mergeCell ref="A2:R2"/>
    <mergeCell ref="A29:C29"/>
    <mergeCell ref="G5:I5"/>
    <mergeCell ref="J5:L5"/>
    <mergeCell ref="D26:F26"/>
    <mergeCell ref="A4:A5"/>
    <mergeCell ref="B4:B5"/>
    <mergeCell ref="C4:C5"/>
    <mergeCell ref="A26:C26"/>
    <mergeCell ref="G4:R4"/>
    <mergeCell ref="M5:O5"/>
    <mergeCell ref="D4:F5"/>
    <mergeCell ref="B7:S7"/>
    <mergeCell ref="B15:S15"/>
    <mergeCell ref="B18:S18"/>
    <mergeCell ref="B20:S20"/>
    <mergeCell ref="S4:S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4"/>
  <sheetViews>
    <sheetView tabSelected="1" topLeftCell="A22" zoomScale="85" zoomScaleNormal="85" workbookViewId="0">
      <selection activeCell="H21" sqref="H21:H25"/>
    </sheetView>
  </sheetViews>
  <sheetFormatPr defaultColWidth="9.140625" defaultRowHeight="12.75"/>
  <cols>
    <col min="1" max="1" width="3.5703125" style="153" customWidth="1"/>
    <col min="2" max="2" width="25.7109375" style="153" customWidth="1"/>
    <col min="3" max="3" width="11.5703125" style="154" customWidth="1"/>
    <col min="4" max="4" width="18.42578125" style="153" customWidth="1"/>
    <col min="5" max="5" width="15.5703125" style="153" customWidth="1"/>
    <col min="6" max="6" width="16" style="153" customWidth="1"/>
    <col min="7" max="7" width="10" style="153" customWidth="1"/>
    <col min="8" max="8" width="23.140625" style="153" customWidth="1"/>
    <col min="9" max="9" width="36.140625" style="153" customWidth="1"/>
    <col min="10" max="10" width="10.5703125" style="153" customWidth="1"/>
    <col min="11" max="11" width="13.85546875" style="153" customWidth="1"/>
    <col min="12" max="12" width="11.7109375" style="153" customWidth="1"/>
    <col min="13" max="13" width="10.85546875" style="153" hidden="1" customWidth="1"/>
    <col min="14" max="14" width="35.140625" style="153" customWidth="1"/>
    <col min="15" max="15" width="36.28515625" style="153" customWidth="1"/>
    <col min="16" max="248" width="9.140625" style="153"/>
    <col min="249" max="249" width="3.5703125" style="153" customWidth="1"/>
    <col min="250" max="250" width="25.7109375" style="153" customWidth="1"/>
    <col min="251" max="251" width="11.5703125" style="153" customWidth="1"/>
    <col min="252" max="252" width="18.42578125" style="153" customWidth="1"/>
    <col min="253" max="253" width="10.140625" style="153" customWidth="1"/>
    <col min="254" max="254" width="15.5703125" style="153" customWidth="1"/>
    <col min="255" max="255" width="16" style="153" customWidth="1"/>
    <col min="256" max="256" width="7" style="153" customWidth="1"/>
    <col min="257" max="257" width="14.42578125" style="153" customWidth="1"/>
    <col min="258" max="258" width="11" style="153" customWidth="1"/>
    <col min="259" max="260" width="13.85546875" style="153" customWidth="1"/>
    <col min="261" max="261" width="12.140625" style="153" customWidth="1"/>
    <col min="262" max="262" width="13.85546875" style="153" customWidth="1"/>
    <col min="263" max="263" width="11.5703125" style="153" customWidth="1"/>
    <col min="264" max="264" width="15.140625" style="153" customWidth="1"/>
    <col min="265" max="265" width="13.85546875" style="153" customWidth="1"/>
    <col min="266" max="266" width="10.5703125" style="153" customWidth="1"/>
    <col min="267" max="267" width="13.85546875" style="153" customWidth="1"/>
    <col min="268" max="268" width="11.7109375" style="153" customWidth="1"/>
    <col min="269" max="269" width="0" style="153" hidden="1" customWidth="1"/>
    <col min="270" max="270" width="35.140625" style="153" customWidth="1"/>
    <col min="271" max="271" width="36.28515625" style="153" customWidth="1"/>
    <col min="272" max="504" width="9.140625" style="153"/>
    <col min="505" max="505" width="3.5703125" style="153" customWidth="1"/>
    <col min="506" max="506" width="25.7109375" style="153" customWidth="1"/>
    <col min="507" max="507" width="11.5703125" style="153" customWidth="1"/>
    <col min="508" max="508" width="18.42578125" style="153" customWidth="1"/>
    <col min="509" max="509" width="10.140625" style="153" customWidth="1"/>
    <col min="510" max="510" width="15.5703125" style="153" customWidth="1"/>
    <col min="511" max="511" width="16" style="153" customWidth="1"/>
    <col min="512" max="512" width="7" style="153" customWidth="1"/>
    <col min="513" max="513" width="14.42578125" style="153" customWidth="1"/>
    <col min="514" max="514" width="11" style="153" customWidth="1"/>
    <col min="515" max="516" width="13.85546875" style="153" customWidth="1"/>
    <col min="517" max="517" width="12.140625" style="153" customWidth="1"/>
    <col min="518" max="518" width="13.85546875" style="153" customWidth="1"/>
    <col min="519" max="519" width="11.5703125" style="153" customWidth="1"/>
    <col min="520" max="520" width="15.140625" style="153" customWidth="1"/>
    <col min="521" max="521" width="13.85546875" style="153" customWidth="1"/>
    <col min="522" max="522" width="10.5703125" style="153" customWidth="1"/>
    <col min="523" max="523" width="13.85546875" style="153" customWidth="1"/>
    <col min="524" max="524" width="11.7109375" style="153" customWidth="1"/>
    <col min="525" max="525" width="0" style="153" hidden="1" customWidth="1"/>
    <col min="526" max="526" width="35.140625" style="153" customWidth="1"/>
    <col min="527" max="527" width="36.28515625" style="153" customWidth="1"/>
    <col min="528" max="760" width="9.140625" style="153"/>
    <col min="761" max="761" width="3.5703125" style="153" customWidth="1"/>
    <col min="762" max="762" width="25.7109375" style="153" customWidth="1"/>
    <col min="763" max="763" width="11.5703125" style="153" customWidth="1"/>
    <col min="764" max="764" width="18.42578125" style="153" customWidth="1"/>
    <col min="765" max="765" width="10.140625" style="153" customWidth="1"/>
    <col min="766" max="766" width="15.5703125" style="153" customWidth="1"/>
    <col min="767" max="767" width="16" style="153" customWidth="1"/>
    <col min="768" max="768" width="7" style="153" customWidth="1"/>
    <col min="769" max="769" width="14.42578125" style="153" customWidth="1"/>
    <col min="770" max="770" width="11" style="153" customWidth="1"/>
    <col min="771" max="772" width="13.85546875" style="153" customWidth="1"/>
    <col min="773" max="773" width="12.140625" style="153" customWidth="1"/>
    <col min="774" max="774" width="13.85546875" style="153" customWidth="1"/>
    <col min="775" max="775" width="11.5703125" style="153" customWidth="1"/>
    <col min="776" max="776" width="15.140625" style="153" customWidth="1"/>
    <col min="777" max="777" width="13.85546875" style="153" customWidth="1"/>
    <col min="778" max="778" width="10.5703125" style="153" customWidth="1"/>
    <col min="779" max="779" width="13.85546875" style="153" customWidth="1"/>
    <col min="780" max="780" width="11.7109375" style="153" customWidth="1"/>
    <col min="781" max="781" width="0" style="153" hidden="1" customWidth="1"/>
    <col min="782" max="782" width="35.140625" style="153" customWidth="1"/>
    <col min="783" max="783" width="36.28515625" style="153" customWidth="1"/>
    <col min="784" max="1016" width="9.140625" style="153"/>
    <col min="1017" max="1017" width="3.5703125" style="153" customWidth="1"/>
    <col min="1018" max="1018" width="25.7109375" style="153" customWidth="1"/>
    <col min="1019" max="1019" width="11.5703125" style="153" customWidth="1"/>
    <col min="1020" max="1020" width="18.42578125" style="153" customWidth="1"/>
    <col min="1021" max="1021" width="10.140625" style="153" customWidth="1"/>
    <col min="1022" max="1022" width="15.5703125" style="153" customWidth="1"/>
    <col min="1023" max="1023" width="16" style="153" customWidth="1"/>
    <col min="1024" max="1024" width="7" style="153" customWidth="1"/>
    <col min="1025" max="1025" width="14.42578125" style="153" customWidth="1"/>
    <col min="1026" max="1026" width="11" style="153" customWidth="1"/>
    <col min="1027" max="1028" width="13.85546875" style="153" customWidth="1"/>
    <col min="1029" max="1029" width="12.140625" style="153" customWidth="1"/>
    <col min="1030" max="1030" width="13.85546875" style="153" customWidth="1"/>
    <col min="1031" max="1031" width="11.5703125" style="153" customWidth="1"/>
    <col min="1032" max="1032" width="15.140625" style="153" customWidth="1"/>
    <col min="1033" max="1033" width="13.85546875" style="153" customWidth="1"/>
    <col min="1034" max="1034" width="10.5703125" style="153" customWidth="1"/>
    <col min="1035" max="1035" width="13.85546875" style="153" customWidth="1"/>
    <col min="1036" max="1036" width="11.7109375" style="153" customWidth="1"/>
    <col min="1037" max="1037" width="0" style="153" hidden="1" customWidth="1"/>
    <col min="1038" max="1038" width="35.140625" style="153" customWidth="1"/>
    <col min="1039" max="1039" width="36.28515625" style="153" customWidth="1"/>
    <col min="1040" max="1272" width="9.140625" style="153"/>
    <col min="1273" max="1273" width="3.5703125" style="153" customWidth="1"/>
    <col min="1274" max="1274" width="25.7109375" style="153" customWidth="1"/>
    <col min="1275" max="1275" width="11.5703125" style="153" customWidth="1"/>
    <col min="1276" max="1276" width="18.42578125" style="153" customWidth="1"/>
    <col min="1277" max="1277" width="10.140625" style="153" customWidth="1"/>
    <col min="1278" max="1278" width="15.5703125" style="153" customWidth="1"/>
    <col min="1279" max="1279" width="16" style="153" customWidth="1"/>
    <col min="1280" max="1280" width="7" style="153" customWidth="1"/>
    <col min="1281" max="1281" width="14.42578125" style="153" customWidth="1"/>
    <col min="1282" max="1282" width="11" style="153" customWidth="1"/>
    <col min="1283" max="1284" width="13.85546875" style="153" customWidth="1"/>
    <col min="1285" max="1285" width="12.140625" style="153" customWidth="1"/>
    <col min="1286" max="1286" width="13.85546875" style="153" customWidth="1"/>
    <col min="1287" max="1287" width="11.5703125" style="153" customWidth="1"/>
    <col min="1288" max="1288" width="15.140625" style="153" customWidth="1"/>
    <col min="1289" max="1289" width="13.85546875" style="153" customWidth="1"/>
    <col min="1290" max="1290" width="10.5703125" style="153" customWidth="1"/>
    <col min="1291" max="1291" width="13.85546875" style="153" customWidth="1"/>
    <col min="1292" max="1292" width="11.7109375" style="153" customWidth="1"/>
    <col min="1293" max="1293" width="0" style="153" hidden="1" customWidth="1"/>
    <col min="1294" max="1294" width="35.140625" style="153" customWidth="1"/>
    <col min="1295" max="1295" width="36.28515625" style="153" customWidth="1"/>
    <col min="1296" max="1528" width="9.140625" style="153"/>
    <col min="1529" max="1529" width="3.5703125" style="153" customWidth="1"/>
    <col min="1530" max="1530" width="25.7109375" style="153" customWidth="1"/>
    <col min="1531" max="1531" width="11.5703125" style="153" customWidth="1"/>
    <col min="1532" max="1532" width="18.42578125" style="153" customWidth="1"/>
    <col min="1533" max="1533" width="10.140625" style="153" customWidth="1"/>
    <col min="1534" max="1534" width="15.5703125" style="153" customWidth="1"/>
    <col min="1535" max="1535" width="16" style="153" customWidth="1"/>
    <col min="1536" max="1536" width="7" style="153" customWidth="1"/>
    <col min="1537" max="1537" width="14.42578125" style="153" customWidth="1"/>
    <col min="1538" max="1538" width="11" style="153" customWidth="1"/>
    <col min="1539" max="1540" width="13.85546875" style="153" customWidth="1"/>
    <col min="1541" max="1541" width="12.140625" style="153" customWidth="1"/>
    <col min="1542" max="1542" width="13.85546875" style="153" customWidth="1"/>
    <col min="1543" max="1543" width="11.5703125" style="153" customWidth="1"/>
    <col min="1544" max="1544" width="15.140625" style="153" customWidth="1"/>
    <col min="1545" max="1545" width="13.85546875" style="153" customWidth="1"/>
    <col min="1546" max="1546" width="10.5703125" style="153" customWidth="1"/>
    <col min="1547" max="1547" width="13.85546875" style="153" customWidth="1"/>
    <col min="1548" max="1548" width="11.7109375" style="153" customWidth="1"/>
    <col min="1549" max="1549" width="0" style="153" hidden="1" customWidth="1"/>
    <col min="1550" max="1550" width="35.140625" style="153" customWidth="1"/>
    <col min="1551" max="1551" width="36.28515625" style="153" customWidth="1"/>
    <col min="1552" max="1784" width="9.140625" style="153"/>
    <col min="1785" max="1785" width="3.5703125" style="153" customWidth="1"/>
    <col min="1786" max="1786" width="25.7109375" style="153" customWidth="1"/>
    <col min="1787" max="1787" width="11.5703125" style="153" customWidth="1"/>
    <col min="1788" max="1788" width="18.42578125" style="153" customWidth="1"/>
    <col min="1789" max="1789" width="10.140625" style="153" customWidth="1"/>
    <col min="1790" max="1790" width="15.5703125" style="153" customWidth="1"/>
    <col min="1791" max="1791" width="16" style="153" customWidth="1"/>
    <col min="1792" max="1792" width="7" style="153" customWidth="1"/>
    <col min="1793" max="1793" width="14.42578125" style="153" customWidth="1"/>
    <col min="1794" max="1794" width="11" style="153" customWidth="1"/>
    <col min="1795" max="1796" width="13.85546875" style="153" customWidth="1"/>
    <col min="1797" max="1797" width="12.140625" style="153" customWidth="1"/>
    <col min="1798" max="1798" width="13.85546875" style="153" customWidth="1"/>
    <col min="1799" max="1799" width="11.5703125" style="153" customWidth="1"/>
    <col min="1800" max="1800" width="15.140625" style="153" customWidth="1"/>
    <col min="1801" max="1801" width="13.85546875" style="153" customWidth="1"/>
    <col min="1802" max="1802" width="10.5703125" style="153" customWidth="1"/>
    <col min="1803" max="1803" width="13.85546875" style="153" customWidth="1"/>
    <col min="1804" max="1804" width="11.7109375" style="153" customWidth="1"/>
    <col min="1805" max="1805" width="0" style="153" hidden="1" customWidth="1"/>
    <col min="1806" max="1806" width="35.140625" style="153" customWidth="1"/>
    <col min="1807" max="1807" width="36.28515625" style="153" customWidth="1"/>
    <col min="1808" max="2040" width="9.140625" style="153"/>
    <col min="2041" max="2041" width="3.5703125" style="153" customWidth="1"/>
    <col min="2042" max="2042" width="25.7109375" style="153" customWidth="1"/>
    <col min="2043" max="2043" width="11.5703125" style="153" customWidth="1"/>
    <col min="2044" max="2044" width="18.42578125" style="153" customWidth="1"/>
    <col min="2045" max="2045" width="10.140625" style="153" customWidth="1"/>
    <col min="2046" max="2046" width="15.5703125" style="153" customWidth="1"/>
    <col min="2047" max="2047" width="16" style="153" customWidth="1"/>
    <col min="2048" max="2048" width="7" style="153" customWidth="1"/>
    <col min="2049" max="2049" width="14.42578125" style="153" customWidth="1"/>
    <col min="2050" max="2050" width="11" style="153" customWidth="1"/>
    <col min="2051" max="2052" width="13.85546875" style="153" customWidth="1"/>
    <col min="2053" max="2053" width="12.140625" style="153" customWidth="1"/>
    <col min="2054" max="2054" width="13.85546875" style="153" customWidth="1"/>
    <col min="2055" max="2055" width="11.5703125" style="153" customWidth="1"/>
    <col min="2056" max="2056" width="15.140625" style="153" customWidth="1"/>
    <col min="2057" max="2057" width="13.85546875" style="153" customWidth="1"/>
    <col min="2058" max="2058" width="10.5703125" style="153" customWidth="1"/>
    <col min="2059" max="2059" width="13.85546875" style="153" customWidth="1"/>
    <col min="2060" max="2060" width="11.7109375" style="153" customWidth="1"/>
    <col min="2061" max="2061" width="0" style="153" hidden="1" customWidth="1"/>
    <col min="2062" max="2062" width="35.140625" style="153" customWidth="1"/>
    <col min="2063" max="2063" width="36.28515625" style="153" customWidth="1"/>
    <col min="2064" max="2296" width="9.140625" style="153"/>
    <col min="2297" max="2297" width="3.5703125" style="153" customWidth="1"/>
    <col min="2298" max="2298" width="25.7109375" style="153" customWidth="1"/>
    <col min="2299" max="2299" width="11.5703125" style="153" customWidth="1"/>
    <col min="2300" max="2300" width="18.42578125" style="153" customWidth="1"/>
    <col min="2301" max="2301" width="10.140625" style="153" customWidth="1"/>
    <col min="2302" max="2302" width="15.5703125" style="153" customWidth="1"/>
    <col min="2303" max="2303" width="16" style="153" customWidth="1"/>
    <col min="2304" max="2304" width="7" style="153" customWidth="1"/>
    <col min="2305" max="2305" width="14.42578125" style="153" customWidth="1"/>
    <col min="2306" max="2306" width="11" style="153" customWidth="1"/>
    <col min="2307" max="2308" width="13.85546875" style="153" customWidth="1"/>
    <col min="2309" max="2309" width="12.140625" style="153" customWidth="1"/>
    <col min="2310" max="2310" width="13.85546875" style="153" customWidth="1"/>
    <col min="2311" max="2311" width="11.5703125" style="153" customWidth="1"/>
    <col min="2312" max="2312" width="15.140625" style="153" customWidth="1"/>
    <col min="2313" max="2313" width="13.85546875" style="153" customWidth="1"/>
    <col min="2314" max="2314" width="10.5703125" style="153" customWidth="1"/>
    <col min="2315" max="2315" width="13.85546875" style="153" customWidth="1"/>
    <col min="2316" max="2316" width="11.7109375" style="153" customWidth="1"/>
    <col min="2317" max="2317" width="0" style="153" hidden="1" customWidth="1"/>
    <col min="2318" max="2318" width="35.140625" style="153" customWidth="1"/>
    <col min="2319" max="2319" width="36.28515625" style="153" customWidth="1"/>
    <col min="2320" max="2552" width="9.140625" style="153"/>
    <col min="2553" max="2553" width="3.5703125" style="153" customWidth="1"/>
    <col min="2554" max="2554" width="25.7109375" style="153" customWidth="1"/>
    <col min="2555" max="2555" width="11.5703125" style="153" customWidth="1"/>
    <col min="2556" max="2556" width="18.42578125" style="153" customWidth="1"/>
    <col min="2557" max="2557" width="10.140625" style="153" customWidth="1"/>
    <col min="2558" max="2558" width="15.5703125" style="153" customWidth="1"/>
    <col min="2559" max="2559" width="16" style="153" customWidth="1"/>
    <col min="2560" max="2560" width="7" style="153" customWidth="1"/>
    <col min="2561" max="2561" width="14.42578125" style="153" customWidth="1"/>
    <col min="2562" max="2562" width="11" style="153" customWidth="1"/>
    <col min="2563" max="2564" width="13.85546875" style="153" customWidth="1"/>
    <col min="2565" max="2565" width="12.140625" style="153" customWidth="1"/>
    <col min="2566" max="2566" width="13.85546875" style="153" customWidth="1"/>
    <col min="2567" max="2567" width="11.5703125" style="153" customWidth="1"/>
    <col min="2568" max="2568" width="15.140625" style="153" customWidth="1"/>
    <col min="2569" max="2569" width="13.85546875" style="153" customWidth="1"/>
    <col min="2570" max="2570" width="10.5703125" style="153" customWidth="1"/>
    <col min="2571" max="2571" width="13.85546875" style="153" customWidth="1"/>
    <col min="2572" max="2572" width="11.7109375" style="153" customWidth="1"/>
    <col min="2573" max="2573" width="0" style="153" hidden="1" customWidth="1"/>
    <col min="2574" max="2574" width="35.140625" style="153" customWidth="1"/>
    <col min="2575" max="2575" width="36.28515625" style="153" customWidth="1"/>
    <col min="2576" max="2808" width="9.140625" style="153"/>
    <col min="2809" max="2809" width="3.5703125" style="153" customWidth="1"/>
    <col min="2810" max="2810" width="25.7109375" style="153" customWidth="1"/>
    <col min="2811" max="2811" width="11.5703125" style="153" customWidth="1"/>
    <col min="2812" max="2812" width="18.42578125" style="153" customWidth="1"/>
    <col min="2813" max="2813" width="10.140625" style="153" customWidth="1"/>
    <col min="2814" max="2814" width="15.5703125" style="153" customWidth="1"/>
    <col min="2815" max="2815" width="16" style="153" customWidth="1"/>
    <col min="2816" max="2816" width="7" style="153" customWidth="1"/>
    <col min="2817" max="2817" width="14.42578125" style="153" customWidth="1"/>
    <col min="2818" max="2818" width="11" style="153" customWidth="1"/>
    <col min="2819" max="2820" width="13.85546875" style="153" customWidth="1"/>
    <col min="2821" max="2821" width="12.140625" style="153" customWidth="1"/>
    <col min="2822" max="2822" width="13.85546875" style="153" customWidth="1"/>
    <col min="2823" max="2823" width="11.5703125" style="153" customWidth="1"/>
    <col min="2824" max="2824" width="15.140625" style="153" customWidth="1"/>
    <col min="2825" max="2825" width="13.85546875" style="153" customWidth="1"/>
    <col min="2826" max="2826" width="10.5703125" style="153" customWidth="1"/>
    <col min="2827" max="2827" width="13.85546875" style="153" customWidth="1"/>
    <col min="2828" max="2828" width="11.7109375" style="153" customWidth="1"/>
    <col min="2829" max="2829" width="0" style="153" hidden="1" customWidth="1"/>
    <col min="2830" max="2830" width="35.140625" style="153" customWidth="1"/>
    <col min="2831" max="2831" width="36.28515625" style="153" customWidth="1"/>
    <col min="2832" max="3064" width="9.140625" style="153"/>
    <col min="3065" max="3065" width="3.5703125" style="153" customWidth="1"/>
    <col min="3066" max="3066" width="25.7109375" style="153" customWidth="1"/>
    <col min="3067" max="3067" width="11.5703125" style="153" customWidth="1"/>
    <col min="3068" max="3068" width="18.42578125" style="153" customWidth="1"/>
    <col min="3069" max="3069" width="10.140625" style="153" customWidth="1"/>
    <col min="3070" max="3070" width="15.5703125" style="153" customWidth="1"/>
    <col min="3071" max="3071" width="16" style="153" customWidth="1"/>
    <col min="3072" max="3072" width="7" style="153" customWidth="1"/>
    <col min="3073" max="3073" width="14.42578125" style="153" customWidth="1"/>
    <col min="3074" max="3074" width="11" style="153" customWidth="1"/>
    <col min="3075" max="3076" width="13.85546875" style="153" customWidth="1"/>
    <col min="3077" max="3077" width="12.140625" style="153" customWidth="1"/>
    <col min="3078" max="3078" width="13.85546875" style="153" customWidth="1"/>
    <col min="3079" max="3079" width="11.5703125" style="153" customWidth="1"/>
    <col min="3080" max="3080" width="15.140625" style="153" customWidth="1"/>
    <col min="3081" max="3081" width="13.85546875" style="153" customWidth="1"/>
    <col min="3082" max="3082" width="10.5703125" style="153" customWidth="1"/>
    <col min="3083" max="3083" width="13.85546875" style="153" customWidth="1"/>
    <col min="3084" max="3084" width="11.7109375" style="153" customWidth="1"/>
    <col min="3085" max="3085" width="0" style="153" hidden="1" customWidth="1"/>
    <col min="3086" max="3086" width="35.140625" style="153" customWidth="1"/>
    <col min="3087" max="3087" width="36.28515625" style="153" customWidth="1"/>
    <col min="3088" max="3320" width="9.140625" style="153"/>
    <col min="3321" max="3321" width="3.5703125" style="153" customWidth="1"/>
    <col min="3322" max="3322" width="25.7109375" style="153" customWidth="1"/>
    <col min="3323" max="3323" width="11.5703125" style="153" customWidth="1"/>
    <col min="3324" max="3324" width="18.42578125" style="153" customWidth="1"/>
    <col min="3325" max="3325" width="10.140625" style="153" customWidth="1"/>
    <col min="3326" max="3326" width="15.5703125" style="153" customWidth="1"/>
    <col min="3327" max="3327" width="16" style="153" customWidth="1"/>
    <col min="3328" max="3328" width="7" style="153" customWidth="1"/>
    <col min="3329" max="3329" width="14.42578125" style="153" customWidth="1"/>
    <col min="3330" max="3330" width="11" style="153" customWidth="1"/>
    <col min="3331" max="3332" width="13.85546875" style="153" customWidth="1"/>
    <col min="3333" max="3333" width="12.140625" style="153" customWidth="1"/>
    <col min="3334" max="3334" width="13.85546875" style="153" customWidth="1"/>
    <col min="3335" max="3335" width="11.5703125" style="153" customWidth="1"/>
    <col min="3336" max="3336" width="15.140625" style="153" customWidth="1"/>
    <col min="3337" max="3337" width="13.85546875" style="153" customWidth="1"/>
    <col min="3338" max="3338" width="10.5703125" style="153" customWidth="1"/>
    <col min="3339" max="3339" width="13.85546875" style="153" customWidth="1"/>
    <col min="3340" max="3340" width="11.7109375" style="153" customWidth="1"/>
    <col min="3341" max="3341" width="0" style="153" hidden="1" customWidth="1"/>
    <col min="3342" max="3342" width="35.140625" style="153" customWidth="1"/>
    <col min="3343" max="3343" width="36.28515625" style="153" customWidth="1"/>
    <col min="3344" max="3576" width="9.140625" style="153"/>
    <col min="3577" max="3577" width="3.5703125" style="153" customWidth="1"/>
    <col min="3578" max="3578" width="25.7109375" style="153" customWidth="1"/>
    <col min="3579" max="3579" width="11.5703125" style="153" customWidth="1"/>
    <col min="3580" max="3580" width="18.42578125" style="153" customWidth="1"/>
    <col min="3581" max="3581" width="10.140625" style="153" customWidth="1"/>
    <col min="3582" max="3582" width="15.5703125" style="153" customWidth="1"/>
    <col min="3583" max="3583" width="16" style="153" customWidth="1"/>
    <col min="3584" max="3584" width="7" style="153" customWidth="1"/>
    <col min="3585" max="3585" width="14.42578125" style="153" customWidth="1"/>
    <col min="3586" max="3586" width="11" style="153" customWidth="1"/>
    <col min="3587" max="3588" width="13.85546875" style="153" customWidth="1"/>
    <col min="3589" max="3589" width="12.140625" style="153" customWidth="1"/>
    <col min="3590" max="3590" width="13.85546875" style="153" customWidth="1"/>
    <col min="3591" max="3591" width="11.5703125" style="153" customWidth="1"/>
    <col min="3592" max="3592" width="15.140625" style="153" customWidth="1"/>
    <col min="3593" max="3593" width="13.85546875" style="153" customWidth="1"/>
    <col min="3594" max="3594" width="10.5703125" style="153" customWidth="1"/>
    <col min="3595" max="3595" width="13.85546875" style="153" customWidth="1"/>
    <col min="3596" max="3596" width="11.7109375" style="153" customWidth="1"/>
    <col min="3597" max="3597" width="0" style="153" hidden="1" customWidth="1"/>
    <col min="3598" max="3598" width="35.140625" style="153" customWidth="1"/>
    <col min="3599" max="3599" width="36.28515625" style="153" customWidth="1"/>
    <col min="3600" max="3832" width="9.140625" style="153"/>
    <col min="3833" max="3833" width="3.5703125" style="153" customWidth="1"/>
    <col min="3834" max="3834" width="25.7109375" style="153" customWidth="1"/>
    <col min="3835" max="3835" width="11.5703125" style="153" customWidth="1"/>
    <col min="3836" max="3836" width="18.42578125" style="153" customWidth="1"/>
    <col min="3837" max="3837" width="10.140625" style="153" customWidth="1"/>
    <col min="3838" max="3838" width="15.5703125" style="153" customWidth="1"/>
    <col min="3839" max="3839" width="16" style="153" customWidth="1"/>
    <col min="3840" max="3840" width="7" style="153" customWidth="1"/>
    <col min="3841" max="3841" width="14.42578125" style="153" customWidth="1"/>
    <col min="3842" max="3842" width="11" style="153" customWidth="1"/>
    <col min="3843" max="3844" width="13.85546875" style="153" customWidth="1"/>
    <col min="3845" max="3845" width="12.140625" style="153" customWidth="1"/>
    <col min="3846" max="3846" width="13.85546875" style="153" customWidth="1"/>
    <col min="3847" max="3847" width="11.5703125" style="153" customWidth="1"/>
    <col min="3848" max="3848" width="15.140625" style="153" customWidth="1"/>
    <col min="3849" max="3849" width="13.85546875" style="153" customWidth="1"/>
    <col min="3850" max="3850" width="10.5703125" style="153" customWidth="1"/>
    <col min="3851" max="3851" width="13.85546875" style="153" customWidth="1"/>
    <col min="3852" max="3852" width="11.7109375" style="153" customWidth="1"/>
    <col min="3853" max="3853" width="0" style="153" hidden="1" customWidth="1"/>
    <col min="3854" max="3854" width="35.140625" style="153" customWidth="1"/>
    <col min="3855" max="3855" width="36.28515625" style="153" customWidth="1"/>
    <col min="3856" max="4088" width="9.140625" style="153"/>
    <col min="4089" max="4089" width="3.5703125" style="153" customWidth="1"/>
    <col min="4090" max="4090" width="25.7109375" style="153" customWidth="1"/>
    <col min="4091" max="4091" width="11.5703125" style="153" customWidth="1"/>
    <col min="4092" max="4092" width="18.42578125" style="153" customWidth="1"/>
    <col min="4093" max="4093" width="10.140625" style="153" customWidth="1"/>
    <col min="4094" max="4094" width="15.5703125" style="153" customWidth="1"/>
    <col min="4095" max="4095" width="16" style="153" customWidth="1"/>
    <col min="4096" max="4096" width="7" style="153" customWidth="1"/>
    <col min="4097" max="4097" width="14.42578125" style="153" customWidth="1"/>
    <col min="4098" max="4098" width="11" style="153" customWidth="1"/>
    <col min="4099" max="4100" width="13.85546875" style="153" customWidth="1"/>
    <col min="4101" max="4101" width="12.140625" style="153" customWidth="1"/>
    <col min="4102" max="4102" width="13.85546875" style="153" customWidth="1"/>
    <col min="4103" max="4103" width="11.5703125" style="153" customWidth="1"/>
    <col min="4104" max="4104" width="15.140625" style="153" customWidth="1"/>
    <col min="4105" max="4105" width="13.85546875" style="153" customWidth="1"/>
    <col min="4106" max="4106" width="10.5703125" style="153" customWidth="1"/>
    <col min="4107" max="4107" width="13.85546875" style="153" customWidth="1"/>
    <col min="4108" max="4108" width="11.7109375" style="153" customWidth="1"/>
    <col min="4109" max="4109" width="0" style="153" hidden="1" customWidth="1"/>
    <col min="4110" max="4110" width="35.140625" style="153" customWidth="1"/>
    <col min="4111" max="4111" width="36.28515625" style="153" customWidth="1"/>
    <col min="4112" max="4344" width="9.140625" style="153"/>
    <col min="4345" max="4345" width="3.5703125" style="153" customWidth="1"/>
    <col min="4346" max="4346" width="25.7109375" style="153" customWidth="1"/>
    <col min="4347" max="4347" width="11.5703125" style="153" customWidth="1"/>
    <col min="4348" max="4348" width="18.42578125" style="153" customWidth="1"/>
    <col min="4349" max="4349" width="10.140625" style="153" customWidth="1"/>
    <col min="4350" max="4350" width="15.5703125" style="153" customWidth="1"/>
    <col min="4351" max="4351" width="16" style="153" customWidth="1"/>
    <col min="4352" max="4352" width="7" style="153" customWidth="1"/>
    <col min="4353" max="4353" width="14.42578125" style="153" customWidth="1"/>
    <col min="4354" max="4354" width="11" style="153" customWidth="1"/>
    <col min="4355" max="4356" width="13.85546875" style="153" customWidth="1"/>
    <col min="4357" max="4357" width="12.140625" style="153" customWidth="1"/>
    <col min="4358" max="4358" width="13.85546875" style="153" customWidth="1"/>
    <col min="4359" max="4359" width="11.5703125" style="153" customWidth="1"/>
    <col min="4360" max="4360" width="15.140625" style="153" customWidth="1"/>
    <col min="4361" max="4361" width="13.85546875" style="153" customWidth="1"/>
    <col min="4362" max="4362" width="10.5703125" style="153" customWidth="1"/>
    <col min="4363" max="4363" width="13.85546875" style="153" customWidth="1"/>
    <col min="4364" max="4364" width="11.7109375" style="153" customWidth="1"/>
    <col min="4365" max="4365" width="0" style="153" hidden="1" customWidth="1"/>
    <col min="4366" max="4366" width="35.140625" style="153" customWidth="1"/>
    <col min="4367" max="4367" width="36.28515625" style="153" customWidth="1"/>
    <col min="4368" max="4600" width="9.140625" style="153"/>
    <col min="4601" max="4601" width="3.5703125" style="153" customWidth="1"/>
    <col min="4602" max="4602" width="25.7109375" style="153" customWidth="1"/>
    <col min="4603" max="4603" width="11.5703125" style="153" customWidth="1"/>
    <col min="4604" max="4604" width="18.42578125" style="153" customWidth="1"/>
    <col min="4605" max="4605" width="10.140625" style="153" customWidth="1"/>
    <col min="4606" max="4606" width="15.5703125" style="153" customWidth="1"/>
    <col min="4607" max="4607" width="16" style="153" customWidth="1"/>
    <col min="4608" max="4608" width="7" style="153" customWidth="1"/>
    <col min="4609" max="4609" width="14.42578125" style="153" customWidth="1"/>
    <col min="4610" max="4610" width="11" style="153" customWidth="1"/>
    <col min="4611" max="4612" width="13.85546875" style="153" customWidth="1"/>
    <col min="4613" max="4613" width="12.140625" style="153" customWidth="1"/>
    <col min="4614" max="4614" width="13.85546875" style="153" customWidth="1"/>
    <col min="4615" max="4615" width="11.5703125" style="153" customWidth="1"/>
    <col min="4616" max="4616" width="15.140625" style="153" customWidth="1"/>
    <col min="4617" max="4617" width="13.85546875" style="153" customWidth="1"/>
    <col min="4618" max="4618" width="10.5703125" style="153" customWidth="1"/>
    <col min="4619" max="4619" width="13.85546875" style="153" customWidth="1"/>
    <col min="4620" max="4620" width="11.7109375" style="153" customWidth="1"/>
    <col min="4621" max="4621" width="0" style="153" hidden="1" customWidth="1"/>
    <col min="4622" max="4622" width="35.140625" style="153" customWidth="1"/>
    <col min="4623" max="4623" width="36.28515625" style="153" customWidth="1"/>
    <col min="4624" max="4856" width="9.140625" style="153"/>
    <col min="4857" max="4857" width="3.5703125" style="153" customWidth="1"/>
    <col min="4858" max="4858" width="25.7109375" style="153" customWidth="1"/>
    <col min="4859" max="4859" width="11.5703125" style="153" customWidth="1"/>
    <col min="4860" max="4860" width="18.42578125" style="153" customWidth="1"/>
    <col min="4861" max="4861" width="10.140625" style="153" customWidth="1"/>
    <col min="4862" max="4862" width="15.5703125" style="153" customWidth="1"/>
    <col min="4863" max="4863" width="16" style="153" customWidth="1"/>
    <col min="4864" max="4864" width="7" style="153" customWidth="1"/>
    <col min="4865" max="4865" width="14.42578125" style="153" customWidth="1"/>
    <col min="4866" max="4866" width="11" style="153" customWidth="1"/>
    <col min="4867" max="4868" width="13.85546875" style="153" customWidth="1"/>
    <col min="4869" max="4869" width="12.140625" style="153" customWidth="1"/>
    <col min="4870" max="4870" width="13.85546875" style="153" customWidth="1"/>
    <col min="4871" max="4871" width="11.5703125" style="153" customWidth="1"/>
    <col min="4872" max="4872" width="15.140625" style="153" customWidth="1"/>
    <col min="4873" max="4873" width="13.85546875" style="153" customWidth="1"/>
    <col min="4874" max="4874" width="10.5703125" style="153" customWidth="1"/>
    <col min="4875" max="4875" width="13.85546875" style="153" customWidth="1"/>
    <col min="4876" max="4876" width="11.7109375" style="153" customWidth="1"/>
    <col min="4877" max="4877" width="0" style="153" hidden="1" customWidth="1"/>
    <col min="4878" max="4878" width="35.140625" style="153" customWidth="1"/>
    <col min="4879" max="4879" width="36.28515625" style="153" customWidth="1"/>
    <col min="4880" max="5112" width="9.140625" style="153"/>
    <col min="5113" max="5113" width="3.5703125" style="153" customWidth="1"/>
    <col min="5114" max="5114" width="25.7109375" style="153" customWidth="1"/>
    <col min="5115" max="5115" width="11.5703125" style="153" customWidth="1"/>
    <col min="5116" max="5116" width="18.42578125" style="153" customWidth="1"/>
    <col min="5117" max="5117" width="10.140625" style="153" customWidth="1"/>
    <col min="5118" max="5118" width="15.5703125" style="153" customWidth="1"/>
    <col min="5119" max="5119" width="16" style="153" customWidth="1"/>
    <col min="5120" max="5120" width="7" style="153" customWidth="1"/>
    <col min="5121" max="5121" width="14.42578125" style="153" customWidth="1"/>
    <col min="5122" max="5122" width="11" style="153" customWidth="1"/>
    <col min="5123" max="5124" width="13.85546875" style="153" customWidth="1"/>
    <col min="5125" max="5125" width="12.140625" style="153" customWidth="1"/>
    <col min="5126" max="5126" width="13.85546875" style="153" customWidth="1"/>
    <col min="5127" max="5127" width="11.5703125" style="153" customWidth="1"/>
    <col min="5128" max="5128" width="15.140625" style="153" customWidth="1"/>
    <col min="5129" max="5129" width="13.85546875" style="153" customWidth="1"/>
    <col min="5130" max="5130" width="10.5703125" style="153" customWidth="1"/>
    <col min="5131" max="5131" width="13.85546875" style="153" customWidth="1"/>
    <col min="5132" max="5132" width="11.7109375" style="153" customWidth="1"/>
    <col min="5133" max="5133" width="0" style="153" hidden="1" customWidth="1"/>
    <col min="5134" max="5134" width="35.140625" style="153" customWidth="1"/>
    <col min="5135" max="5135" width="36.28515625" style="153" customWidth="1"/>
    <col min="5136" max="5368" width="9.140625" style="153"/>
    <col min="5369" max="5369" width="3.5703125" style="153" customWidth="1"/>
    <col min="5370" max="5370" width="25.7109375" style="153" customWidth="1"/>
    <col min="5371" max="5371" width="11.5703125" style="153" customWidth="1"/>
    <col min="5372" max="5372" width="18.42578125" style="153" customWidth="1"/>
    <col min="5373" max="5373" width="10.140625" style="153" customWidth="1"/>
    <col min="5374" max="5374" width="15.5703125" style="153" customWidth="1"/>
    <col min="5375" max="5375" width="16" style="153" customWidth="1"/>
    <col min="5376" max="5376" width="7" style="153" customWidth="1"/>
    <col min="5377" max="5377" width="14.42578125" style="153" customWidth="1"/>
    <col min="5378" max="5378" width="11" style="153" customWidth="1"/>
    <col min="5379" max="5380" width="13.85546875" style="153" customWidth="1"/>
    <col min="5381" max="5381" width="12.140625" style="153" customWidth="1"/>
    <col min="5382" max="5382" width="13.85546875" style="153" customWidth="1"/>
    <col min="5383" max="5383" width="11.5703125" style="153" customWidth="1"/>
    <col min="5384" max="5384" width="15.140625" style="153" customWidth="1"/>
    <col min="5385" max="5385" width="13.85546875" style="153" customWidth="1"/>
    <col min="5386" max="5386" width="10.5703125" style="153" customWidth="1"/>
    <col min="5387" max="5387" width="13.85546875" style="153" customWidth="1"/>
    <col min="5388" max="5388" width="11.7109375" style="153" customWidth="1"/>
    <col min="5389" max="5389" width="0" style="153" hidden="1" customWidth="1"/>
    <col min="5390" max="5390" width="35.140625" style="153" customWidth="1"/>
    <col min="5391" max="5391" width="36.28515625" style="153" customWidth="1"/>
    <col min="5392" max="5624" width="9.140625" style="153"/>
    <col min="5625" max="5625" width="3.5703125" style="153" customWidth="1"/>
    <col min="5626" max="5626" width="25.7109375" style="153" customWidth="1"/>
    <col min="5627" max="5627" width="11.5703125" style="153" customWidth="1"/>
    <col min="5628" max="5628" width="18.42578125" style="153" customWidth="1"/>
    <col min="5629" max="5629" width="10.140625" style="153" customWidth="1"/>
    <col min="5630" max="5630" width="15.5703125" style="153" customWidth="1"/>
    <col min="5631" max="5631" width="16" style="153" customWidth="1"/>
    <col min="5632" max="5632" width="7" style="153" customWidth="1"/>
    <col min="5633" max="5633" width="14.42578125" style="153" customWidth="1"/>
    <col min="5634" max="5634" width="11" style="153" customWidth="1"/>
    <col min="5635" max="5636" width="13.85546875" style="153" customWidth="1"/>
    <col min="5637" max="5637" width="12.140625" style="153" customWidth="1"/>
    <col min="5638" max="5638" width="13.85546875" style="153" customWidth="1"/>
    <col min="5639" max="5639" width="11.5703125" style="153" customWidth="1"/>
    <col min="5640" max="5640" width="15.140625" style="153" customWidth="1"/>
    <col min="5641" max="5641" width="13.85546875" style="153" customWidth="1"/>
    <col min="5642" max="5642" width="10.5703125" style="153" customWidth="1"/>
    <col min="5643" max="5643" width="13.85546875" style="153" customWidth="1"/>
    <col min="5644" max="5644" width="11.7109375" style="153" customWidth="1"/>
    <col min="5645" max="5645" width="0" style="153" hidden="1" customWidth="1"/>
    <col min="5646" max="5646" width="35.140625" style="153" customWidth="1"/>
    <col min="5647" max="5647" width="36.28515625" style="153" customWidth="1"/>
    <col min="5648" max="5880" width="9.140625" style="153"/>
    <col min="5881" max="5881" width="3.5703125" style="153" customWidth="1"/>
    <col min="5882" max="5882" width="25.7109375" style="153" customWidth="1"/>
    <col min="5883" max="5883" width="11.5703125" style="153" customWidth="1"/>
    <col min="5884" max="5884" width="18.42578125" style="153" customWidth="1"/>
    <col min="5885" max="5885" width="10.140625" style="153" customWidth="1"/>
    <col min="5886" max="5886" width="15.5703125" style="153" customWidth="1"/>
    <col min="5887" max="5887" width="16" style="153" customWidth="1"/>
    <col min="5888" max="5888" width="7" style="153" customWidth="1"/>
    <col min="5889" max="5889" width="14.42578125" style="153" customWidth="1"/>
    <col min="5890" max="5890" width="11" style="153" customWidth="1"/>
    <col min="5891" max="5892" width="13.85546875" style="153" customWidth="1"/>
    <col min="5893" max="5893" width="12.140625" style="153" customWidth="1"/>
    <col min="5894" max="5894" width="13.85546875" style="153" customWidth="1"/>
    <col min="5895" max="5895" width="11.5703125" style="153" customWidth="1"/>
    <col min="5896" max="5896" width="15.140625" style="153" customWidth="1"/>
    <col min="5897" max="5897" width="13.85546875" style="153" customWidth="1"/>
    <col min="5898" max="5898" width="10.5703125" style="153" customWidth="1"/>
    <col min="5899" max="5899" width="13.85546875" style="153" customWidth="1"/>
    <col min="5900" max="5900" width="11.7109375" style="153" customWidth="1"/>
    <col min="5901" max="5901" width="0" style="153" hidden="1" customWidth="1"/>
    <col min="5902" max="5902" width="35.140625" style="153" customWidth="1"/>
    <col min="5903" max="5903" width="36.28515625" style="153" customWidth="1"/>
    <col min="5904" max="6136" width="9.140625" style="153"/>
    <col min="6137" max="6137" width="3.5703125" style="153" customWidth="1"/>
    <col min="6138" max="6138" width="25.7109375" style="153" customWidth="1"/>
    <col min="6139" max="6139" width="11.5703125" style="153" customWidth="1"/>
    <col min="6140" max="6140" width="18.42578125" style="153" customWidth="1"/>
    <col min="6141" max="6141" width="10.140625" style="153" customWidth="1"/>
    <col min="6142" max="6142" width="15.5703125" style="153" customWidth="1"/>
    <col min="6143" max="6143" width="16" style="153" customWidth="1"/>
    <col min="6144" max="6144" width="7" style="153" customWidth="1"/>
    <col min="6145" max="6145" width="14.42578125" style="153" customWidth="1"/>
    <col min="6146" max="6146" width="11" style="153" customWidth="1"/>
    <col min="6147" max="6148" width="13.85546875" style="153" customWidth="1"/>
    <col min="6149" max="6149" width="12.140625" style="153" customWidth="1"/>
    <col min="6150" max="6150" width="13.85546875" style="153" customWidth="1"/>
    <col min="6151" max="6151" width="11.5703125" style="153" customWidth="1"/>
    <col min="6152" max="6152" width="15.140625" style="153" customWidth="1"/>
    <col min="6153" max="6153" width="13.85546875" style="153" customWidth="1"/>
    <col min="6154" max="6154" width="10.5703125" style="153" customWidth="1"/>
    <col min="6155" max="6155" width="13.85546875" style="153" customWidth="1"/>
    <col min="6156" max="6156" width="11.7109375" style="153" customWidth="1"/>
    <col min="6157" max="6157" width="0" style="153" hidden="1" customWidth="1"/>
    <col min="6158" max="6158" width="35.140625" style="153" customWidth="1"/>
    <col min="6159" max="6159" width="36.28515625" style="153" customWidth="1"/>
    <col min="6160" max="6392" width="9.140625" style="153"/>
    <col min="6393" max="6393" width="3.5703125" style="153" customWidth="1"/>
    <col min="6394" max="6394" width="25.7109375" style="153" customWidth="1"/>
    <col min="6395" max="6395" width="11.5703125" style="153" customWidth="1"/>
    <col min="6396" max="6396" width="18.42578125" style="153" customWidth="1"/>
    <col min="6397" max="6397" width="10.140625" style="153" customWidth="1"/>
    <col min="6398" max="6398" width="15.5703125" style="153" customWidth="1"/>
    <col min="6399" max="6399" width="16" style="153" customWidth="1"/>
    <col min="6400" max="6400" width="7" style="153" customWidth="1"/>
    <col min="6401" max="6401" width="14.42578125" style="153" customWidth="1"/>
    <col min="6402" max="6402" width="11" style="153" customWidth="1"/>
    <col min="6403" max="6404" width="13.85546875" style="153" customWidth="1"/>
    <col min="6405" max="6405" width="12.140625" style="153" customWidth="1"/>
    <col min="6406" max="6406" width="13.85546875" style="153" customWidth="1"/>
    <col min="6407" max="6407" width="11.5703125" style="153" customWidth="1"/>
    <col min="6408" max="6408" width="15.140625" style="153" customWidth="1"/>
    <col min="6409" max="6409" width="13.85546875" style="153" customWidth="1"/>
    <col min="6410" max="6410" width="10.5703125" style="153" customWidth="1"/>
    <col min="6411" max="6411" width="13.85546875" style="153" customWidth="1"/>
    <col min="6412" max="6412" width="11.7109375" style="153" customWidth="1"/>
    <col min="6413" max="6413" width="0" style="153" hidden="1" customWidth="1"/>
    <col min="6414" max="6414" width="35.140625" style="153" customWidth="1"/>
    <col min="6415" max="6415" width="36.28515625" style="153" customWidth="1"/>
    <col min="6416" max="6648" width="9.140625" style="153"/>
    <col min="6649" max="6649" width="3.5703125" style="153" customWidth="1"/>
    <col min="6650" max="6650" width="25.7109375" style="153" customWidth="1"/>
    <col min="6651" max="6651" width="11.5703125" style="153" customWidth="1"/>
    <col min="6652" max="6652" width="18.42578125" style="153" customWidth="1"/>
    <col min="6653" max="6653" width="10.140625" style="153" customWidth="1"/>
    <col min="6654" max="6654" width="15.5703125" style="153" customWidth="1"/>
    <col min="6655" max="6655" width="16" style="153" customWidth="1"/>
    <col min="6656" max="6656" width="7" style="153" customWidth="1"/>
    <col min="6657" max="6657" width="14.42578125" style="153" customWidth="1"/>
    <col min="6658" max="6658" width="11" style="153" customWidth="1"/>
    <col min="6659" max="6660" width="13.85546875" style="153" customWidth="1"/>
    <col min="6661" max="6661" width="12.140625" style="153" customWidth="1"/>
    <col min="6662" max="6662" width="13.85546875" style="153" customWidth="1"/>
    <col min="6663" max="6663" width="11.5703125" style="153" customWidth="1"/>
    <col min="6664" max="6664" width="15.140625" style="153" customWidth="1"/>
    <col min="6665" max="6665" width="13.85546875" style="153" customWidth="1"/>
    <col min="6666" max="6666" width="10.5703125" style="153" customWidth="1"/>
    <col min="6667" max="6667" width="13.85546875" style="153" customWidth="1"/>
    <col min="6668" max="6668" width="11.7109375" style="153" customWidth="1"/>
    <col min="6669" max="6669" width="0" style="153" hidden="1" customWidth="1"/>
    <col min="6670" max="6670" width="35.140625" style="153" customWidth="1"/>
    <col min="6671" max="6671" width="36.28515625" style="153" customWidth="1"/>
    <col min="6672" max="6904" width="9.140625" style="153"/>
    <col min="6905" max="6905" width="3.5703125" style="153" customWidth="1"/>
    <col min="6906" max="6906" width="25.7109375" style="153" customWidth="1"/>
    <col min="6907" max="6907" width="11.5703125" style="153" customWidth="1"/>
    <col min="6908" max="6908" width="18.42578125" style="153" customWidth="1"/>
    <col min="6909" max="6909" width="10.140625" style="153" customWidth="1"/>
    <col min="6910" max="6910" width="15.5703125" style="153" customWidth="1"/>
    <col min="6911" max="6911" width="16" style="153" customWidth="1"/>
    <col min="6912" max="6912" width="7" style="153" customWidth="1"/>
    <col min="6913" max="6913" width="14.42578125" style="153" customWidth="1"/>
    <col min="6914" max="6914" width="11" style="153" customWidth="1"/>
    <col min="6915" max="6916" width="13.85546875" style="153" customWidth="1"/>
    <col min="6917" max="6917" width="12.140625" style="153" customWidth="1"/>
    <col min="6918" max="6918" width="13.85546875" style="153" customWidth="1"/>
    <col min="6919" max="6919" width="11.5703125" style="153" customWidth="1"/>
    <col min="6920" max="6920" width="15.140625" style="153" customWidth="1"/>
    <col min="6921" max="6921" width="13.85546875" style="153" customWidth="1"/>
    <col min="6922" max="6922" width="10.5703125" style="153" customWidth="1"/>
    <col min="6923" max="6923" width="13.85546875" style="153" customWidth="1"/>
    <col min="6924" max="6924" width="11.7109375" style="153" customWidth="1"/>
    <col min="6925" max="6925" width="0" style="153" hidden="1" customWidth="1"/>
    <col min="6926" max="6926" width="35.140625" style="153" customWidth="1"/>
    <col min="6927" max="6927" width="36.28515625" style="153" customWidth="1"/>
    <col min="6928" max="7160" width="9.140625" style="153"/>
    <col min="7161" max="7161" width="3.5703125" style="153" customWidth="1"/>
    <col min="7162" max="7162" width="25.7109375" style="153" customWidth="1"/>
    <col min="7163" max="7163" width="11.5703125" style="153" customWidth="1"/>
    <col min="7164" max="7164" width="18.42578125" style="153" customWidth="1"/>
    <col min="7165" max="7165" width="10.140625" style="153" customWidth="1"/>
    <col min="7166" max="7166" width="15.5703125" style="153" customWidth="1"/>
    <col min="7167" max="7167" width="16" style="153" customWidth="1"/>
    <col min="7168" max="7168" width="7" style="153" customWidth="1"/>
    <col min="7169" max="7169" width="14.42578125" style="153" customWidth="1"/>
    <col min="7170" max="7170" width="11" style="153" customWidth="1"/>
    <col min="7171" max="7172" width="13.85546875" style="153" customWidth="1"/>
    <col min="7173" max="7173" width="12.140625" style="153" customWidth="1"/>
    <col min="7174" max="7174" width="13.85546875" style="153" customWidth="1"/>
    <col min="7175" max="7175" width="11.5703125" style="153" customWidth="1"/>
    <col min="7176" max="7176" width="15.140625" style="153" customWidth="1"/>
    <col min="7177" max="7177" width="13.85546875" style="153" customWidth="1"/>
    <col min="7178" max="7178" width="10.5703125" style="153" customWidth="1"/>
    <col min="7179" max="7179" width="13.85546875" style="153" customWidth="1"/>
    <col min="7180" max="7180" width="11.7109375" style="153" customWidth="1"/>
    <col min="7181" max="7181" width="0" style="153" hidden="1" customWidth="1"/>
    <col min="7182" max="7182" width="35.140625" style="153" customWidth="1"/>
    <col min="7183" max="7183" width="36.28515625" style="153" customWidth="1"/>
    <col min="7184" max="7416" width="9.140625" style="153"/>
    <col min="7417" max="7417" width="3.5703125" style="153" customWidth="1"/>
    <col min="7418" max="7418" width="25.7109375" style="153" customWidth="1"/>
    <col min="7419" max="7419" width="11.5703125" style="153" customWidth="1"/>
    <col min="7420" max="7420" width="18.42578125" style="153" customWidth="1"/>
    <col min="7421" max="7421" width="10.140625" style="153" customWidth="1"/>
    <col min="7422" max="7422" width="15.5703125" style="153" customWidth="1"/>
    <col min="7423" max="7423" width="16" style="153" customWidth="1"/>
    <col min="7424" max="7424" width="7" style="153" customWidth="1"/>
    <col min="7425" max="7425" width="14.42578125" style="153" customWidth="1"/>
    <col min="7426" max="7426" width="11" style="153" customWidth="1"/>
    <col min="7427" max="7428" width="13.85546875" style="153" customWidth="1"/>
    <col min="7429" max="7429" width="12.140625" style="153" customWidth="1"/>
    <col min="7430" max="7430" width="13.85546875" style="153" customWidth="1"/>
    <col min="7431" max="7431" width="11.5703125" style="153" customWidth="1"/>
    <col min="7432" max="7432" width="15.140625" style="153" customWidth="1"/>
    <col min="7433" max="7433" width="13.85546875" style="153" customWidth="1"/>
    <col min="7434" max="7434" width="10.5703125" style="153" customWidth="1"/>
    <col min="7435" max="7435" width="13.85546875" style="153" customWidth="1"/>
    <col min="7436" max="7436" width="11.7109375" style="153" customWidth="1"/>
    <col min="7437" max="7437" width="0" style="153" hidden="1" customWidth="1"/>
    <col min="7438" max="7438" width="35.140625" style="153" customWidth="1"/>
    <col min="7439" max="7439" width="36.28515625" style="153" customWidth="1"/>
    <col min="7440" max="7672" width="9.140625" style="153"/>
    <col min="7673" max="7673" width="3.5703125" style="153" customWidth="1"/>
    <col min="7674" max="7674" width="25.7109375" style="153" customWidth="1"/>
    <col min="7675" max="7675" width="11.5703125" style="153" customWidth="1"/>
    <col min="7676" max="7676" width="18.42578125" style="153" customWidth="1"/>
    <col min="7677" max="7677" width="10.140625" style="153" customWidth="1"/>
    <col min="7678" max="7678" width="15.5703125" style="153" customWidth="1"/>
    <col min="7679" max="7679" width="16" style="153" customWidth="1"/>
    <col min="7680" max="7680" width="7" style="153" customWidth="1"/>
    <col min="7681" max="7681" width="14.42578125" style="153" customWidth="1"/>
    <col min="7682" max="7682" width="11" style="153" customWidth="1"/>
    <col min="7683" max="7684" width="13.85546875" style="153" customWidth="1"/>
    <col min="7685" max="7685" width="12.140625" style="153" customWidth="1"/>
    <col min="7686" max="7686" width="13.85546875" style="153" customWidth="1"/>
    <col min="7687" max="7687" width="11.5703125" style="153" customWidth="1"/>
    <col min="7688" max="7688" width="15.140625" style="153" customWidth="1"/>
    <col min="7689" max="7689" width="13.85546875" style="153" customWidth="1"/>
    <col min="7690" max="7690" width="10.5703125" style="153" customWidth="1"/>
    <col min="7691" max="7691" width="13.85546875" style="153" customWidth="1"/>
    <col min="7692" max="7692" width="11.7109375" style="153" customWidth="1"/>
    <col min="7693" max="7693" width="0" style="153" hidden="1" customWidth="1"/>
    <col min="7694" max="7694" width="35.140625" style="153" customWidth="1"/>
    <col min="7695" max="7695" width="36.28515625" style="153" customWidth="1"/>
    <col min="7696" max="7928" width="9.140625" style="153"/>
    <col min="7929" max="7929" width="3.5703125" style="153" customWidth="1"/>
    <col min="7930" max="7930" width="25.7109375" style="153" customWidth="1"/>
    <col min="7931" max="7931" width="11.5703125" style="153" customWidth="1"/>
    <col min="7932" max="7932" width="18.42578125" style="153" customWidth="1"/>
    <col min="7933" max="7933" width="10.140625" style="153" customWidth="1"/>
    <col min="7934" max="7934" width="15.5703125" style="153" customWidth="1"/>
    <col min="7935" max="7935" width="16" style="153" customWidth="1"/>
    <col min="7936" max="7936" width="7" style="153" customWidth="1"/>
    <col min="7937" max="7937" width="14.42578125" style="153" customWidth="1"/>
    <col min="7938" max="7938" width="11" style="153" customWidth="1"/>
    <col min="7939" max="7940" width="13.85546875" style="153" customWidth="1"/>
    <col min="7941" max="7941" width="12.140625" style="153" customWidth="1"/>
    <col min="7942" max="7942" width="13.85546875" style="153" customWidth="1"/>
    <col min="7943" max="7943" width="11.5703125" style="153" customWidth="1"/>
    <col min="7944" max="7944" width="15.140625" style="153" customWidth="1"/>
    <col min="7945" max="7945" width="13.85546875" style="153" customWidth="1"/>
    <col min="7946" max="7946" width="10.5703125" style="153" customWidth="1"/>
    <col min="7947" max="7947" width="13.85546875" style="153" customWidth="1"/>
    <col min="7948" max="7948" width="11.7109375" style="153" customWidth="1"/>
    <col min="7949" max="7949" width="0" style="153" hidden="1" customWidth="1"/>
    <col min="7950" max="7950" width="35.140625" style="153" customWidth="1"/>
    <col min="7951" max="7951" width="36.28515625" style="153" customWidth="1"/>
    <col min="7952" max="8184" width="9.140625" style="153"/>
    <col min="8185" max="8185" width="3.5703125" style="153" customWidth="1"/>
    <col min="8186" max="8186" width="25.7109375" style="153" customWidth="1"/>
    <col min="8187" max="8187" width="11.5703125" style="153" customWidth="1"/>
    <col min="8188" max="8188" width="18.42578125" style="153" customWidth="1"/>
    <col min="8189" max="8189" width="10.140625" style="153" customWidth="1"/>
    <col min="8190" max="8190" width="15.5703125" style="153" customWidth="1"/>
    <col min="8191" max="8191" width="16" style="153" customWidth="1"/>
    <col min="8192" max="8192" width="7" style="153" customWidth="1"/>
    <col min="8193" max="8193" width="14.42578125" style="153" customWidth="1"/>
    <col min="8194" max="8194" width="11" style="153" customWidth="1"/>
    <col min="8195" max="8196" width="13.85546875" style="153" customWidth="1"/>
    <col min="8197" max="8197" width="12.140625" style="153" customWidth="1"/>
    <col min="8198" max="8198" width="13.85546875" style="153" customWidth="1"/>
    <col min="8199" max="8199" width="11.5703125" style="153" customWidth="1"/>
    <col min="8200" max="8200" width="15.140625" style="153" customWidth="1"/>
    <col min="8201" max="8201" width="13.85546875" style="153" customWidth="1"/>
    <col min="8202" max="8202" width="10.5703125" style="153" customWidth="1"/>
    <col min="8203" max="8203" width="13.85546875" style="153" customWidth="1"/>
    <col min="8204" max="8204" width="11.7109375" style="153" customWidth="1"/>
    <col min="8205" max="8205" width="0" style="153" hidden="1" customWidth="1"/>
    <col min="8206" max="8206" width="35.140625" style="153" customWidth="1"/>
    <col min="8207" max="8207" width="36.28515625" style="153" customWidth="1"/>
    <col min="8208" max="8440" width="9.140625" style="153"/>
    <col min="8441" max="8441" width="3.5703125" style="153" customWidth="1"/>
    <col min="8442" max="8442" width="25.7109375" style="153" customWidth="1"/>
    <col min="8443" max="8443" width="11.5703125" style="153" customWidth="1"/>
    <col min="8444" max="8444" width="18.42578125" style="153" customWidth="1"/>
    <col min="8445" max="8445" width="10.140625" style="153" customWidth="1"/>
    <col min="8446" max="8446" width="15.5703125" style="153" customWidth="1"/>
    <col min="8447" max="8447" width="16" style="153" customWidth="1"/>
    <col min="8448" max="8448" width="7" style="153" customWidth="1"/>
    <col min="8449" max="8449" width="14.42578125" style="153" customWidth="1"/>
    <col min="8450" max="8450" width="11" style="153" customWidth="1"/>
    <col min="8451" max="8452" width="13.85546875" style="153" customWidth="1"/>
    <col min="8453" max="8453" width="12.140625" style="153" customWidth="1"/>
    <col min="8454" max="8454" width="13.85546875" style="153" customWidth="1"/>
    <col min="8455" max="8455" width="11.5703125" style="153" customWidth="1"/>
    <col min="8456" max="8456" width="15.140625" style="153" customWidth="1"/>
    <col min="8457" max="8457" width="13.85546875" style="153" customWidth="1"/>
    <col min="8458" max="8458" width="10.5703125" style="153" customWidth="1"/>
    <col min="8459" max="8459" width="13.85546875" style="153" customWidth="1"/>
    <col min="8460" max="8460" width="11.7109375" style="153" customWidth="1"/>
    <col min="8461" max="8461" width="0" style="153" hidden="1" customWidth="1"/>
    <col min="8462" max="8462" width="35.140625" style="153" customWidth="1"/>
    <col min="8463" max="8463" width="36.28515625" style="153" customWidth="1"/>
    <col min="8464" max="8696" width="9.140625" style="153"/>
    <col min="8697" max="8697" width="3.5703125" style="153" customWidth="1"/>
    <col min="8698" max="8698" width="25.7109375" style="153" customWidth="1"/>
    <col min="8699" max="8699" width="11.5703125" style="153" customWidth="1"/>
    <col min="8700" max="8700" width="18.42578125" style="153" customWidth="1"/>
    <col min="8701" max="8701" width="10.140625" style="153" customWidth="1"/>
    <col min="8702" max="8702" width="15.5703125" style="153" customWidth="1"/>
    <col min="8703" max="8703" width="16" style="153" customWidth="1"/>
    <col min="8704" max="8704" width="7" style="153" customWidth="1"/>
    <col min="8705" max="8705" width="14.42578125" style="153" customWidth="1"/>
    <col min="8706" max="8706" width="11" style="153" customWidth="1"/>
    <col min="8707" max="8708" width="13.85546875" style="153" customWidth="1"/>
    <col min="8709" max="8709" width="12.140625" style="153" customWidth="1"/>
    <col min="8710" max="8710" width="13.85546875" style="153" customWidth="1"/>
    <col min="8711" max="8711" width="11.5703125" style="153" customWidth="1"/>
    <col min="8712" max="8712" width="15.140625" style="153" customWidth="1"/>
    <col min="8713" max="8713" width="13.85546875" style="153" customWidth="1"/>
    <col min="8714" max="8714" width="10.5703125" style="153" customWidth="1"/>
    <col min="8715" max="8715" width="13.85546875" style="153" customWidth="1"/>
    <col min="8716" max="8716" width="11.7109375" style="153" customWidth="1"/>
    <col min="8717" max="8717" width="0" style="153" hidden="1" customWidth="1"/>
    <col min="8718" max="8718" width="35.140625" style="153" customWidth="1"/>
    <col min="8719" max="8719" width="36.28515625" style="153" customWidth="1"/>
    <col min="8720" max="8952" width="9.140625" style="153"/>
    <col min="8953" max="8953" width="3.5703125" style="153" customWidth="1"/>
    <col min="8954" max="8954" width="25.7109375" style="153" customWidth="1"/>
    <col min="8955" max="8955" width="11.5703125" style="153" customWidth="1"/>
    <col min="8956" max="8956" width="18.42578125" style="153" customWidth="1"/>
    <col min="8957" max="8957" width="10.140625" style="153" customWidth="1"/>
    <col min="8958" max="8958" width="15.5703125" style="153" customWidth="1"/>
    <col min="8959" max="8959" width="16" style="153" customWidth="1"/>
    <col min="8960" max="8960" width="7" style="153" customWidth="1"/>
    <col min="8961" max="8961" width="14.42578125" style="153" customWidth="1"/>
    <col min="8962" max="8962" width="11" style="153" customWidth="1"/>
    <col min="8963" max="8964" width="13.85546875" style="153" customWidth="1"/>
    <col min="8965" max="8965" width="12.140625" style="153" customWidth="1"/>
    <col min="8966" max="8966" width="13.85546875" style="153" customWidth="1"/>
    <col min="8967" max="8967" width="11.5703125" style="153" customWidth="1"/>
    <col min="8968" max="8968" width="15.140625" style="153" customWidth="1"/>
    <col min="8969" max="8969" width="13.85546875" style="153" customWidth="1"/>
    <col min="8970" max="8970" width="10.5703125" style="153" customWidth="1"/>
    <col min="8971" max="8971" width="13.85546875" style="153" customWidth="1"/>
    <col min="8972" max="8972" width="11.7109375" style="153" customWidth="1"/>
    <col min="8973" max="8973" width="0" style="153" hidden="1" customWidth="1"/>
    <col min="8974" max="8974" width="35.140625" style="153" customWidth="1"/>
    <col min="8975" max="8975" width="36.28515625" style="153" customWidth="1"/>
    <col min="8976" max="9208" width="9.140625" style="153"/>
    <col min="9209" max="9209" width="3.5703125" style="153" customWidth="1"/>
    <col min="9210" max="9210" width="25.7109375" style="153" customWidth="1"/>
    <col min="9211" max="9211" width="11.5703125" style="153" customWidth="1"/>
    <col min="9212" max="9212" width="18.42578125" style="153" customWidth="1"/>
    <col min="9213" max="9213" width="10.140625" style="153" customWidth="1"/>
    <col min="9214" max="9214" width="15.5703125" style="153" customWidth="1"/>
    <col min="9215" max="9215" width="16" style="153" customWidth="1"/>
    <col min="9216" max="9216" width="7" style="153" customWidth="1"/>
    <col min="9217" max="9217" width="14.42578125" style="153" customWidth="1"/>
    <col min="9218" max="9218" width="11" style="153" customWidth="1"/>
    <col min="9219" max="9220" width="13.85546875" style="153" customWidth="1"/>
    <col min="9221" max="9221" width="12.140625" style="153" customWidth="1"/>
    <col min="9222" max="9222" width="13.85546875" style="153" customWidth="1"/>
    <col min="9223" max="9223" width="11.5703125" style="153" customWidth="1"/>
    <col min="9224" max="9224" width="15.140625" style="153" customWidth="1"/>
    <col min="9225" max="9225" width="13.85546875" style="153" customWidth="1"/>
    <col min="9226" max="9226" width="10.5703125" style="153" customWidth="1"/>
    <col min="9227" max="9227" width="13.85546875" style="153" customWidth="1"/>
    <col min="9228" max="9228" width="11.7109375" style="153" customWidth="1"/>
    <col min="9229" max="9229" width="0" style="153" hidden="1" customWidth="1"/>
    <col min="9230" max="9230" width="35.140625" style="153" customWidth="1"/>
    <col min="9231" max="9231" width="36.28515625" style="153" customWidth="1"/>
    <col min="9232" max="9464" width="9.140625" style="153"/>
    <col min="9465" max="9465" width="3.5703125" style="153" customWidth="1"/>
    <col min="9466" max="9466" width="25.7109375" style="153" customWidth="1"/>
    <col min="9467" max="9467" width="11.5703125" style="153" customWidth="1"/>
    <col min="9468" max="9468" width="18.42578125" style="153" customWidth="1"/>
    <col min="9469" max="9469" width="10.140625" style="153" customWidth="1"/>
    <col min="9470" max="9470" width="15.5703125" style="153" customWidth="1"/>
    <col min="9471" max="9471" width="16" style="153" customWidth="1"/>
    <col min="9472" max="9472" width="7" style="153" customWidth="1"/>
    <col min="9473" max="9473" width="14.42578125" style="153" customWidth="1"/>
    <col min="9474" max="9474" width="11" style="153" customWidth="1"/>
    <col min="9475" max="9476" width="13.85546875" style="153" customWidth="1"/>
    <col min="9477" max="9477" width="12.140625" style="153" customWidth="1"/>
    <col min="9478" max="9478" width="13.85546875" style="153" customWidth="1"/>
    <col min="9479" max="9479" width="11.5703125" style="153" customWidth="1"/>
    <col min="9480" max="9480" width="15.140625" style="153" customWidth="1"/>
    <col min="9481" max="9481" width="13.85546875" style="153" customWidth="1"/>
    <col min="9482" max="9482" width="10.5703125" style="153" customWidth="1"/>
    <col min="9483" max="9483" width="13.85546875" style="153" customWidth="1"/>
    <col min="9484" max="9484" width="11.7109375" style="153" customWidth="1"/>
    <col min="9485" max="9485" width="0" style="153" hidden="1" customWidth="1"/>
    <col min="9486" max="9486" width="35.140625" style="153" customWidth="1"/>
    <col min="9487" max="9487" width="36.28515625" style="153" customWidth="1"/>
    <col min="9488" max="9720" width="9.140625" style="153"/>
    <col min="9721" max="9721" width="3.5703125" style="153" customWidth="1"/>
    <col min="9722" max="9722" width="25.7109375" style="153" customWidth="1"/>
    <col min="9723" max="9723" width="11.5703125" style="153" customWidth="1"/>
    <col min="9724" max="9724" width="18.42578125" style="153" customWidth="1"/>
    <col min="9725" max="9725" width="10.140625" style="153" customWidth="1"/>
    <col min="9726" max="9726" width="15.5703125" style="153" customWidth="1"/>
    <col min="9727" max="9727" width="16" style="153" customWidth="1"/>
    <col min="9728" max="9728" width="7" style="153" customWidth="1"/>
    <col min="9729" max="9729" width="14.42578125" style="153" customWidth="1"/>
    <col min="9730" max="9730" width="11" style="153" customWidth="1"/>
    <col min="9731" max="9732" width="13.85546875" style="153" customWidth="1"/>
    <col min="9733" max="9733" width="12.140625" style="153" customWidth="1"/>
    <col min="9734" max="9734" width="13.85546875" style="153" customWidth="1"/>
    <col min="9735" max="9735" width="11.5703125" style="153" customWidth="1"/>
    <col min="9736" max="9736" width="15.140625" style="153" customWidth="1"/>
    <col min="9737" max="9737" width="13.85546875" style="153" customWidth="1"/>
    <col min="9738" max="9738" width="10.5703125" style="153" customWidth="1"/>
    <col min="9739" max="9739" width="13.85546875" style="153" customWidth="1"/>
    <col min="9740" max="9740" width="11.7109375" style="153" customWidth="1"/>
    <col min="9741" max="9741" width="0" style="153" hidden="1" customWidth="1"/>
    <col min="9742" max="9742" width="35.140625" style="153" customWidth="1"/>
    <col min="9743" max="9743" width="36.28515625" style="153" customWidth="1"/>
    <col min="9744" max="9976" width="9.140625" style="153"/>
    <col min="9977" max="9977" width="3.5703125" style="153" customWidth="1"/>
    <col min="9978" max="9978" width="25.7109375" style="153" customWidth="1"/>
    <col min="9979" max="9979" width="11.5703125" style="153" customWidth="1"/>
    <col min="9980" max="9980" width="18.42578125" style="153" customWidth="1"/>
    <col min="9981" max="9981" width="10.140625" style="153" customWidth="1"/>
    <col min="9982" max="9982" width="15.5703125" style="153" customWidth="1"/>
    <col min="9983" max="9983" width="16" style="153" customWidth="1"/>
    <col min="9984" max="9984" width="7" style="153" customWidth="1"/>
    <col min="9985" max="9985" width="14.42578125" style="153" customWidth="1"/>
    <col min="9986" max="9986" width="11" style="153" customWidth="1"/>
    <col min="9987" max="9988" width="13.85546875" style="153" customWidth="1"/>
    <col min="9989" max="9989" width="12.140625" style="153" customWidth="1"/>
    <col min="9990" max="9990" width="13.85546875" style="153" customWidth="1"/>
    <col min="9991" max="9991" width="11.5703125" style="153" customWidth="1"/>
    <col min="9992" max="9992" width="15.140625" style="153" customWidth="1"/>
    <col min="9993" max="9993" width="13.85546875" style="153" customWidth="1"/>
    <col min="9994" max="9994" width="10.5703125" style="153" customWidth="1"/>
    <col min="9995" max="9995" width="13.85546875" style="153" customWidth="1"/>
    <col min="9996" max="9996" width="11.7109375" style="153" customWidth="1"/>
    <col min="9997" max="9997" width="0" style="153" hidden="1" customWidth="1"/>
    <col min="9998" max="9998" width="35.140625" style="153" customWidth="1"/>
    <col min="9999" max="9999" width="36.28515625" style="153" customWidth="1"/>
    <col min="10000" max="10232" width="9.140625" style="153"/>
    <col min="10233" max="10233" width="3.5703125" style="153" customWidth="1"/>
    <col min="10234" max="10234" width="25.7109375" style="153" customWidth="1"/>
    <col min="10235" max="10235" width="11.5703125" style="153" customWidth="1"/>
    <col min="10236" max="10236" width="18.42578125" style="153" customWidth="1"/>
    <col min="10237" max="10237" width="10.140625" style="153" customWidth="1"/>
    <col min="10238" max="10238" width="15.5703125" style="153" customWidth="1"/>
    <col min="10239" max="10239" width="16" style="153" customWidth="1"/>
    <col min="10240" max="10240" width="7" style="153" customWidth="1"/>
    <col min="10241" max="10241" width="14.42578125" style="153" customWidth="1"/>
    <col min="10242" max="10242" width="11" style="153" customWidth="1"/>
    <col min="10243" max="10244" width="13.85546875" style="153" customWidth="1"/>
    <col min="10245" max="10245" width="12.140625" style="153" customWidth="1"/>
    <col min="10246" max="10246" width="13.85546875" style="153" customWidth="1"/>
    <col min="10247" max="10247" width="11.5703125" style="153" customWidth="1"/>
    <col min="10248" max="10248" width="15.140625" style="153" customWidth="1"/>
    <col min="10249" max="10249" width="13.85546875" style="153" customWidth="1"/>
    <col min="10250" max="10250" width="10.5703125" style="153" customWidth="1"/>
    <col min="10251" max="10251" width="13.85546875" style="153" customWidth="1"/>
    <col min="10252" max="10252" width="11.7109375" style="153" customWidth="1"/>
    <col min="10253" max="10253" width="0" style="153" hidden="1" customWidth="1"/>
    <col min="10254" max="10254" width="35.140625" style="153" customWidth="1"/>
    <col min="10255" max="10255" width="36.28515625" style="153" customWidth="1"/>
    <col min="10256" max="10488" width="9.140625" style="153"/>
    <col min="10489" max="10489" width="3.5703125" style="153" customWidth="1"/>
    <col min="10490" max="10490" width="25.7109375" style="153" customWidth="1"/>
    <col min="10491" max="10491" width="11.5703125" style="153" customWidth="1"/>
    <col min="10492" max="10492" width="18.42578125" style="153" customWidth="1"/>
    <col min="10493" max="10493" width="10.140625" style="153" customWidth="1"/>
    <col min="10494" max="10494" width="15.5703125" style="153" customWidth="1"/>
    <col min="10495" max="10495" width="16" style="153" customWidth="1"/>
    <col min="10496" max="10496" width="7" style="153" customWidth="1"/>
    <col min="10497" max="10497" width="14.42578125" style="153" customWidth="1"/>
    <col min="10498" max="10498" width="11" style="153" customWidth="1"/>
    <col min="10499" max="10500" width="13.85546875" style="153" customWidth="1"/>
    <col min="10501" max="10501" width="12.140625" style="153" customWidth="1"/>
    <col min="10502" max="10502" width="13.85546875" style="153" customWidth="1"/>
    <col min="10503" max="10503" width="11.5703125" style="153" customWidth="1"/>
    <col min="10504" max="10504" width="15.140625" style="153" customWidth="1"/>
    <col min="10505" max="10505" width="13.85546875" style="153" customWidth="1"/>
    <col min="10506" max="10506" width="10.5703125" style="153" customWidth="1"/>
    <col min="10507" max="10507" width="13.85546875" style="153" customWidth="1"/>
    <col min="10508" max="10508" width="11.7109375" style="153" customWidth="1"/>
    <col min="10509" max="10509" width="0" style="153" hidden="1" customWidth="1"/>
    <col min="10510" max="10510" width="35.140625" style="153" customWidth="1"/>
    <col min="10511" max="10511" width="36.28515625" style="153" customWidth="1"/>
    <col min="10512" max="10744" width="9.140625" style="153"/>
    <col min="10745" max="10745" width="3.5703125" style="153" customWidth="1"/>
    <col min="10746" max="10746" width="25.7109375" style="153" customWidth="1"/>
    <col min="10747" max="10747" width="11.5703125" style="153" customWidth="1"/>
    <col min="10748" max="10748" width="18.42578125" style="153" customWidth="1"/>
    <col min="10749" max="10749" width="10.140625" style="153" customWidth="1"/>
    <col min="10750" max="10750" width="15.5703125" style="153" customWidth="1"/>
    <col min="10751" max="10751" width="16" style="153" customWidth="1"/>
    <col min="10752" max="10752" width="7" style="153" customWidth="1"/>
    <col min="10753" max="10753" width="14.42578125" style="153" customWidth="1"/>
    <col min="10754" max="10754" width="11" style="153" customWidth="1"/>
    <col min="10755" max="10756" width="13.85546875" style="153" customWidth="1"/>
    <col min="10757" max="10757" width="12.140625" style="153" customWidth="1"/>
    <col min="10758" max="10758" width="13.85546875" style="153" customWidth="1"/>
    <col min="10759" max="10759" width="11.5703125" style="153" customWidth="1"/>
    <col min="10760" max="10760" width="15.140625" style="153" customWidth="1"/>
    <col min="10761" max="10761" width="13.85546875" style="153" customWidth="1"/>
    <col min="10762" max="10762" width="10.5703125" style="153" customWidth="1"/>
    <col min="10763" max="10763" width="13.85546875" style="153" customWidth="1"/>
    <col min="10764" max="10764" width="11.7109375" style="153" customWidth="1"/>
    <col min="10765" max="10765" width="0" style="153" hidden="1" customWidth="1"/>
    <col min="10766" max="10766" width="35.140625" style="153" customWidth="1"/>
    <col min="10767" max="10767" width="36.28515625" style="153" customWidth="1"/>
    <col min="10768" max="11000" width="9.140625" style="153"/>
    <col min="11001" max="11001" width="3.5703125" style="153" customWidth="1"/>
    <col min="11002" max="11002" width="25.7109375" style="153" customWidth="1"/>
    <col min="11003" max="11003" width="11.5703125" style="153" customWidth="1"/>
    <col min="11004" max="11004" width="18.42578125" style="153" customWidth="1"/>
    <col min="11005" max="11005" width="10.140625" style="153" customWidth="1"/>
    <col min="11006" max="11006" width="15.5703125" style="153" customWidth="1"/>
    <col min="11007" max="11007" width="16" style="153" customWidth="1"/>
    <col min="11008" max="11008" width="7" style="153" customWidth="1"/>
    <col min="11009" max="11009" width="14.42578125" style="153" customWidth="1"/>
    <col min="11010" max="11010" width="11" style="153" customWidth="1"/>
    <col min="11011" max="11012" width="13.85546875" style="153" customWidth="1"/>
    <col min="11013" max="11013" width="12.140625" style="153" customWidth="1"/>
    <col min="11014" max="11014" width="13.85546875" style="153" customWidth="1"/>
    <col min="11015" max="11015" width="11.5703125" style="153" customWidth="1"/>
    <col min="11016" max="11016" width="15.140625" style="153" customWidth="1"/>
    <col min="11017" max="11017" width="13.85546875" style="153" customWidth="1"/>
    <col min="11018" max="11018" width="10.5703125" style="153" customWidth="1"/>
    <col min="11019" max="11019" width="13.85546875" style="153" customWidth="1"/>
    <col min="11020" max="11020" width="11.7109375" style="153" customWidth="1"/>
    <col min="11021" max="11021" width="0" style="153" hidden="1" customWidth="1"/>
    <col min="11022" max="11022" width="35.140625" style="153" customWidth="1"/>
    <col min="11023" max="11023" width="36.28515625" style="153" customWidth="1"/>
    <col min="11024" max="11256" width="9.140625" style="153"/>
    <col min="11257" max="11257" width="3.5703125" style="153" customWidth="1"/>
    <col min="11258" max="11258" width="25.7109375" style="153" customWidth="1"/>
    <col min="11259" max="11259" width="11.5703125" style="153" customWidth="1"/>
    <col min="11260" max="11260" width="18.42578125" style="153" customWidth="1"/>
    <col min="11261" max="11261" width="10.140625" style="153" customWidth="1"/>
    <col min="11262" max="11262" width="15.5703125" style="153" customWidth="1"/>
    <col min="11263" max="11263" width="16" style="153" customWidth="1"/>
    <col min="11264" max="11264" width="7" style="153" customWidth="1"/>
    <col min="11265" max="11265" width="14.42578125" style="153" customWidth="1"/>
    <col min="11266" max="11266" width="11" style="153" customWidth="1"/>
    <col min="11267" max="11268" width="13.85546875" style="153" customWidth="1"/>
    <col min="11269" max="11269" width="12.140625" style="153" customWidth="1"/>
    <col min="11270" max="11270" width="13.85546875" style="153" customWidth="1"/>
    <col min="11271" max="11271" width="11.5703125" style="153" customWidth="1"/>
    <col min="11272" max="11272" width="15.140625" style="153" customWidth="1"/>
    <col min="11273" max="11273" width="13.85546875" style="153" customWidth="1"/>
    <col min="11274" max="11274" width="10.5703125" style="153" customWidth="1"/>
    <col min="11275" max="11275" width="13.85546875" style="153" customWidth="1"/>
    <col min="11276" max="11276" width="11.7109375" style="153" customWidth="1"/>
    <col min="11277" max="11277" width="0" style="153" hidden="1" customWidth="1"/>
    <col min="11278" max="11278" width="35.140625" style="153" customWidth="1"/>
    <col min="11279" max="11279" width="36.28515625" style="153" customWidth="1"/>
    <col min="11280" max="11512" width="9.140625" style="153"/>
    <col min="11513" max="11513" width="3.5703125" style="153" customWidth="1"/>
    <col min="11514" max="11514" width="25.7109375" style="153" customWidth="1"/>
    <col min="11515" max="11515" width="11.5703125" style="153" customWidth="1"/>
    <col min="11516" max="11516" width="18.42578125" style="153" customWidth="1"/>
    <col min="11517" max="11517" width="10.140625" style="153" customWidth="1"/>
    <col min="11518" max="11518" width="15.5703125" style="153" customWidth="1"/>
    <col min="11519" max="11519" width="16" style="153" customWidth="1"/>
    <col min="11520" max="11520" width="7" style="153" customWidth="1"/>
    <col min="11521" max="11521" width="14.42578125" style="153" customWidth="1"/>
    <col min="11522" max="11522" width="11" style="153" customWidth="1"/>
    <col min="11523" max="11524" width="13.85546875" style="153" customWidth="1"/>
    <col min="11525" max="11525" width="12.140625" style="153" customWidth="1"/>
    <col min="11526" max="11526" width="13.85546875" style="153" customWidth="1"/>
    <col min="11527" max="11527" width="11.5703125" style="153" customWidth="1"/>
    <col min="11528" max="11528" width="15.140625" style="153" customWidth="1"/>
    <col min="11529" max="11529" width="13.85546875" style="153" customWidth="1"/>
    <col min="11530" max="11530" width="10.5703125" style="153" customWidth="1"/>
    <col min="11531" max="11531" width="13.85546875" style="153" customWidth="1"/>
    <col min="11532" max="11532" width="11.7109375" style="153" customWidth="1"/>
    <col min="11533" max="11533" width="0" style="153" hidden="1" customWidth="1"/>
    <col min="11534" max="11534" width="35.140625" style="153" customWidth="1"/>
    <col min="11535" max="11535" width="36.28515625" style="153" customWidth="1"/>
    <col min="11536" max="11768" width="9.140625" style="153"/>
    <col min="11769" max="11769" width="3.5703125" style="153" customWidth="1"/>
    <col min="11770" max="11770" width="25.7109375" style="153" customWidth="1"/>
    <col min="11771" max="11771" width="11.5703125" style="153" customWidth="1"/>
    <col min="11772" max="11772" width="18.42578125" style="153" customWidth="1"/>
    <col min="11773" max="11773" width="10.140625" style="153" customWidth="1"/>
    <col min="11774" max="11774" width="15.5703125" style="153" customWidth="1"/>
    <col min="11775" max="11775" width="16" style="153" customWidth="1"/>
    <col min="11776" max="11776" width="7" style="153" customWidth="1"/>
    <col min="11777" max="11777" width="14.42578125" style="153" customWidth="1"/>
    <col min="11778" max="11778" width="11" style="153" customWidth="1"/>
    <col min="11779" max="11780" width="13.85546875" style="153" customWidth="1"/>
    <col min="11781" max="11781" width="12.140625" style="153" customWidth="1"/>
    <col min="11782" max="11782" width="13.85546875" style="153" customWidth="1"/>
    <col min="11783" max="11783" width="11.5703125" style="153" customWidth="1"/>
    <col min="11784" max="11784" width="15.140625" style="153" customWidth="1"/>
    <col min="11785" max="11785" width="13.85546875" style="153" customWidth="1"/>
    <col min="11786" max="11786" width="10.5703125" style="153" customWidth="1"/>
    <col min="11787" max="11787" width="13.85546875" style="153" customWidth="1"/>
    <col min="11788" max="11788" width="11.7109375" style="153" customWidth="1"/>
    <col min="11789" max="11789" width="0" style="153" hidden="1" customWidth="1"/>
    <col min="11790" max="11790" width="35.140625" style="153" customWidth="1"/>
    <col min="11791" max="11791" width="36.28515625" style="153" customWidth="1"/>
    <col min="11792" max="12024" width="9.140625" style="153"/>
    <col min="12025" max="12025" width="3.5703125" style="153" customWidth="1"/>
    <col min="12026" max="12026" width="25.7109375" style="153" customWidth="1"/>
    <col min="12027" max="12027" width="11.5703125" style="153" customWidth="1"/>
    <col min="12028" max="12028" width="18.42578125" style="153" customWidth="1"/>
    <col min="12029" max="12029" width="10.140625" style="153" customWidth="1"/>
    <col min="12030" max="12030" width="15.5703125" style="153" customWidth="1"/>
    <col min="12031" max="12031" width="16" style="153" customWidth="1"/>
    <col min="12032" max="12032" width="7" style="153" customWidth="1"/>
    <col min="12033" max="12033" width="14.42578125" style="153" customWidth="1"/>
    <col min="12034" max="12034" width="11" style="153" customWidth="1"/>
    <col min="12035" max="12036" width="13.85546875" style="153" customWidth="1"/>
    <col min="12037" max="12037" width="12.140625" style="153" customWidth="1"/>
    <col min="12038" max="12038" width="13.85546875" style="153" customWidth="1"/>
    <col min="12039" max="12039" width="11.5703125" style="153" customWidth="1"/>
    <col min="12040" max="12040" width="15.140625" style="153" customWidth="1"/>
    <col min="12041" max="12041" width="13.85546875" style="153" customWidth="1"/>
    <col min="12042" max="12042" width="10.5703125" style="153" customWidth="1"/>
    <col min="12043" max="12043" width="13.85546875" style="153" customWidth="1"/>
    <col min="12044" max="12044" width="11.7109375" style="153" customWidth="1"/>
    <col min="12045" max="12045" width="0" style="153" hidden="1" customWidth="1"/>
    <col min="12046" max="12046" width="35.140625" style="153" customWidth="1"/>
    <col min="12047" max="12047" width="36.28515625" style="153" customWidth="1"/>
    <col min="12048" max="12280" width="9.140625" style="153"/>
    <col min="12281" max="12281" width="3.5703125" style="153" customWidth="1"/>
    <col min="12282" max="12282" width="25.7109375" style="153" customWidth="1"/>
    <col min="12283" max="12283" width="11.5703125" style="153" customWidth="1"/>
    <col min="12284" max="12284" width="18.42578125" style="153" customWidth="1"/>
    <col min="12285" max="12285" width="10.140625" style="153" customWidth="1"/>
    <col min="12286" max="12286" width="15.5703125" style="153" customWidth="1"/>
    <col min="12287" max="12287" width="16" style="153" customWidth="1"/>
    <col min="12288" max="12288" width="7" style="153" customWidth="1"/>
    <col min="12289" max="12289" width="14.42578125" style="153" customWidth="1"/>
    <col min="12290" max="12290" width="11" style="153" customWidth="1"/>
    <col min="12291" max="12292" width="13.85546875" style="153" customWidth="1"/>
    <col min="12293" max="12293" width="12.140625" style="153" customWidth="1"/>
    <col min="12294" max="12294" width="13.85546875" style="153" customWidth="1"/>
    <col min="12295" max="12295" width="11.5703125" style="153" customWidth="1"/>
    <col min="12296" max="12296" width="15.140625" style="153" customWidth="1"/>
    <col min="12297" max="12297" width="13.85546875" style="153" customWidth="1"/>
    <col min="12298" max="12298" width="10.5703125" style="153" customWidth="1"/>
    <col min="12299" max="12299" width="13.85546875" style="153" customWidth="1"/>
    <col min="12300" max="12300" width="11.7109375" style="153" customWidth="1"/>
    <col min="12301" max="12301" width="0" style="153" hidden="1" customWidth="1"/>
    <col min="12302" max="12302" width="35.140625" style="153" customWidth="1"/>
    <col min="12303" max="12303" width="36.28515625" style="153" customWidth="1"/>
    <col min="12304" max="12536" width="9.140625" style="153"/>
    <col min="12537" max="12537" width="3.5703125" style="153" customWidth="1"/>
    <col min="12538" max="12538" width="25.7109375" style="153" customWidth="1"/>
    <col min="12539" max="12539" width="11.5703125" style="153" customWidth="1"/>
    <col min="12540" max="12540" width="18.42578125" style="153" customWidth="1"/>
    <col min="12541" max="12541" width="10.140625" style="153" customWidth="1"/>
    <col min="12542" max="12542" width="15.5703125" style="153" customWidth="1"/>
    <col min="12543" max="12543" width="16" style="153" customWidth="1"/>
    <col min="12544" max="12544" width="7" style="153" customWidth="1"/>
    <col min="12545" max="12545" width="14.42578125" style="153" customWidth="1"/>
    <col min="12546" max="12546" width="11" style="153" customWidth="1"/>
    <col min="12547" max="12548" width="13.85546875" style="153" customWidth="1"/>
    <col min="12549" max="12549" width="12.140625" style="153" customWidth="1"/>
    <col min="12550" max="12550" width="13.85546875" style="153" customWidth="1"/>
    <col min="12551" max="12551" width="11.5703125" style="153" customWidth="1"/>
    <col min="12552" max="12552" width="15.140625" style="153" customWidth="1"/>
    <col min="12553" max="12553" width="13.85546875" style="153" customWidth="1"/>
    <col min="12554" max="12554" width="10.5703125" style="153" customWidth="1"/>
    <col min="12555" max="12555" width="13.85546875" style="153" customWidth="1"/>
    <col min="12556" max="12556" width="11.7109375" style="153" customWidth="1"/>
    <col min="12557" max="12557" width="0" style="153" hidden="1" customWidth="1"/>
    <col min="12558" max="12558" width="35.140625" style="153" customWidth="1"/>
    <col min="12559" max="12559" width="36.28515625" style="153" customWidth="1"/>
    <col min="12560" max="12792" width="9.140625" style="153"/>
    <col min="12793" max="12793" width="3.5703125" style="153" customWidth="1"/>
    <col min="12794" max="12794" width="25.7109375" style="153" customWidth="1"/>
    <col min="12795" max="12795" width="11.5703125" style="153" customWidth="1"/>
    <col min="12796" max="12796" width="18.42578125" style="153" customWidth="1"/>
    <col min="12797" max="12797" width="10.140625" style="153" customWidth="1"/>
    <col min="12798" max="12798" width="15.5703125" style="153" customWidth="1"/>
    <col min="12799" max="12799" width="16" style="153" customWidth="1"/>
    <col min="12800" max="12800" width="7" style="153" customWidth="1"/>
    <col min="12801" max="12801" width="14.42578125" style="153" customWidth="1"/>
    <col min="12802" max="12802" width="11" style="153" customWidth="1"/>
    <col min="12803" max="12804" width="13.85546875" style="153" customWidth="1"/>
    <col min="12805" max="12805" width="12.140625" style="153" customWidth="1"/>
    <col min="12806" max="12806" width="13.85546875" style="153" customWidth="1"/>
    <col min="12807" max="12807" width="11.5703125" style="153" customWidth="1"/>
    <col min="12808" max="12808" width="15.140625" style="153" customWidth="1"/>
    <col min="12809" max="12809" width="13.85546875" style="153" customWidth="1"/>
    <col min="12810" max="12810" width="10.5703125" style="153" customWidth="1"/>
    <col min="12811" max="12811" width="13.85546875" style="153" customWidth="1"/>
    <col min="12812" max="12812" width="11.7109375" style="153" customWidth="1"/>
    <col min="12813" max="12813" width="0" style="153" hidden="1" customWidth="1"/>
    <col min="12814" max="12814" width="35.140625" style="153" customWidth="1"/>
    <col min="12815" max="12815" width="36.28515625" style="153" customWidth="1"/>
    <col min="12816" max="13048" width="9.140625" style="153"/>
    <col min="13049" max="13049" width="3.5703125" style="153" customWidth="1"/>
    <col min="13050" max="13050" width="25.7109375" style="153" customWidth="1"/>
    <col min="13051" max="13051" width="11.5703125" style="153" customWidth="1"/>
    <col min="13052" max="13052" width="18.42578125" style="153" customWidth="1"/>
    <col min="13053" max="13053" width="10.140625" style="153" customWidth="1"/>
    <col min="13054" max="13054" width="15.5703125" style="153" customWidth="1"/>
    <col min="13055" max="13055" width="16" style="153" customWidth="1"/>
    <col min="13056" max="13056" width="7" style="153" customWidth="1"/>
    <col min="13057" max="13057" width="14.42578125" style="153" customWidth="1"/>
    <col min="13058" max="13058" width="11" style="153" customWidth="1"/>
    <col min="13059" max="13060" width="13.85546875" style="153" customWidth="1"/>
    <col min="13061" max="13061" width="12.140625" style="153" customWidth="1"/>
    <col min="13062" max="13062" width="13.85546875" style="153" customWidth="1"/>
    <col min="13063" max="13063" width="11.5703125" style="153" customWidth="1"/>
    <col min="13064" max="13064" width="15.140625" style="153" customWidth="1"/>
    <col min="13065" max="13065" width="13.85546875" style="153" customWidth="1"/>
    <col min="13066" max="13066" width="10.5703125" style="153" customWidth="1"/>
    <col min="13067" max="13067" width="13.85546875" style="153" customWidth="1"/>
    <col min="13068" max="13068" width="11.7109375" style="153" customWidth="1"/>
    <col min="13069" max="13069" width="0" style="153" hidden="1" customWidth="1"/>
    <col min="13070" max="13070" width="35.140625" style="153" customWidth="1"/>
    <col min="13071" max="13071" width="36.28515625" style="153" customWidth="1"/>
    <col min="13072" max="13304" width="9.140625" style="153"/>
    <col min="13305" max="13305" width="3.5703125" style="153" customWidth="1"/>
    <col min="13306" max="13306" width="25.7109375" style="153" customWidth="1"/>
    <col min="13307" max="13307" width="11.5703125" style="153" customWidth="1"/>
    <col min="13308" max="13308" width="18.42578125" style="153" customWidth="1"/>
    <col min="13309" max="13309" width="10.140625" style="153" customWidth="1"/>
    <col min="13310" max="13310" width="15.5703125" style="153" customWidth="1"/>
    <col min="13311" max="13311" width="16" style="153" customWidth="1"/>
    <col min="13312" max="13312" width="7" style="153" customWidth="1"/>
    <col min="13313" max="13313" width="14.42578125" style="153" customWidth="1"/>
    <col min="13314" max="13314" width="11" style="153" customWidth="1"/>
    <col min="13315" max="13316" width="13.85546875" style="153" customWidth="1"/>
    <col min="13317" max="13317" width="12.140625" style="153" customWidth="1"/>
    <col min="13318" max="13318" width="13.85546875" style="153" customWidth="1"/>
    <col min="13319" max="13319" width="11.5703125" style="153" customWidth="1"/>
    <col min="13320" max="13320" width="15.140625" style="153" customWidth="1"/>
    <col min="13321" max="13321" width="13.85546875" style="153" customWidth="1"/>
    <col min="13322" max="13322" width="10.5703125" style="153" customWidth="1"/>
    <col min="13323" max="13323" width="13.85546875" style="153" customWidth="1"/>
    <col min="13324" max="13324" width="11.7109375" style="153" customWidth="1"/>
    <col min="13325" max="13325" width="0" style="153" hidden="1" customWidth="1"/>
    <col min="13326" max="13326" width="35.140625" style="153" customWidth="1"/>
    <col min="13327" max="13327" width="36.28515625" style="153" customWidth="1"/>
    <col min="13328" max="13560" width="9.140625" style="153"/>
    <col min="13561" max="13561" width="3.5703125" style="153" customWidth="1"/>
    <col min="13562" max="13562" width="25.7109375" style="153" customWidth="1"/>
    <col min="13563" max="13563" width="11.5703125" style="153" customWidth="1"/>
    <col min="13564" max="13564" width="18.42578125" style="153" customWidth="1"/>
    <col min="13565" max="13565" width="10.140625" style="153" customWidth="1"/>
    <col min="13566" max="13566" width="15.5703125" style="153" customWidth="1"/>
    <col min="13567" max="13567" width="16" style="153" customWidth="1"/>
    <col min="13568" max="13568" width="7" style="153" customWidth="1"/>
    <col min="13569" max="13569" width="14.42578125" style="153" customWidth="1"/>
    <col min="13570" max="13570" width="11" style="153" customWidth="1"/>
    <col min="13571" max="13572" width="13.85546875" style="153" customWidth="1"/>
    <col min="13573" max="13573" width="12.140625" style="153" customWidth="1"/>
    <col min="13574" max="13574" width="13.85546875" style="153" customWidth="1"/>
    <col min="13575" max="13575" width="11.5703125" style="153" customWidth="1"/>
    <col min="13576" max="13576" width="15.140625" style="153" customWidth="1"/>
    <col min="13577" max="13577" width="13.85546875" style="153" customWidth="1"/>
    <col min="13578" max="13578" width="10.5703125" style="153" customWidth="1"/>
    <col min="13579" max="13579" width="13.85546875" style="153" customWidth="1"/>
    <col min="13580" max="13580" width="11.7109375" style="153" customWidth="1"/>
    <col min="13581" max="13581" width="0" style="153" hidden="1" customWidth="1"/>
    <col min="13582" max="13582" width="35.140625" style="153" customWidth="1"/>
    <col min="13583" max="13583" width="36.28515625" style="153" customWidth="1"/>
    <col min="13584" max="13816" width="9.140625" style="153"/>
    <col min="13817" max="13817" width="3.5703125" style="153" customWidth="1"/>
    <col min="13818" max="13818" width="25.7109375" style="153" customWidth="1"/>
    <col min="13819" max="13819" width="11.5703125" style="153" customWidth="1"/>
    <col min="13820" max="13820" width="18.42578125" style="153" customWidth="1"/>
    <col min="13821" max="13821" width="10.140625" style="153" customWidth="1"/>
    <col min="13822" max="13822" width="15.5703125" style="153" customWidth="1"/>
    <col min="13823" max="13823" width="16" style="153" customWidth="1"/>
    <col min="13824" max="13824" width="7" style="153" customWidth="1"/>
    <col min="13825" max="13825" width="14.42578125" style="153" customWidth="1"/>
    <col min="13826" max="13826" width="11" style="153" customWidth="1"/>
    <col min="13827" max="13828" width="13.85546875" style="153" customWidth="1"/>
    <col min="13829" max="13829" width="12.140625" style="153" customWidth="1"/>
    <col min="13830" max="13830" width="13.85546875" style="153" customWidth="1"/>
    <col min="13831" max="13831" width="11.5703125" style="153" customWidth="1"/>
    <col min="13832" max="13832" width="15.140625" style="153" customWidth="1"/>
    <col min="13833" max="13833" width="13.85546875" style="153" customWidth="1"/>
    <col min="13834" max="13834" width="10.5703125" style="153" customWidth="1"/>
    <col min="13835" max="13835" width="13.85546875" style="153" customWidth="1"/>
    <col min="13836" max="13836" width="11.7109375" style="153" customWidth="1"/>
    <col min="13837" max="13837" width="0" style="153" hidden="1" customWidth="1"/>
    <col min="13838" max="13838" width="35.140625" style="153" customWidth="1"/>
    <col min="13839" max="13839" width="36.28515625" style="153" customWidth="1"/>
    <col min="13840" max="14072" width="9.140625" style="153"/>
    <col min="14073" max="14073" width="3.5703125" style="153" customWidth="1"/>
    <col min="14074" max="14074" width="25.7109375" style="153" customWidth="1"/>
    <col min="14075" max="14075" width="11.5703125" style="153" customWidth="1"/>
    <col min="14076" max="14076" width="18.42578125" style="153" customWidth="1"/>
    <col min="14077" max="14077" width="10.140625" style="153" customWidth="1"/>
    <col min="14078" max="14078" width="15.5703125" style="153" customWidth="1"/>
    <col min="14079" max="14079" width="16" style="153" customWidth="1"/>
    <col min="14080" max="14080" width="7" style="153" customWidth="1"/>
    <col min="14081" max="14081" width="14.42578125" style="153" customWidth="1"/>
    <col min="14082" max="14082" width="11" style="153" customWidth="1"/>
    <col min="14083" max="14084" width="13.85546875" style="153" customWidth="1"/>
    <col min="14085" max="14085" width="12.140625" style="153" customWidth="1"/>
    <col min="14086" max="14086" width="13.85546875" style="153" customWidth="1"/>
    <col min="14087" max="14087" width="11.5703125" style="153" customWidth="1"/>
    <col min="14088" max="14088" width="15.140625" style="153" customWidth="1"/>
    <col min="14089" max="14089" width="13.85546875" style="153" customWidth="1"/>
    <col min="14090" max="14090" width="10.5703125" style="153" customWidth="1"/>
    <col min="14091" max="14091" width="13.85546875" style="153" customWidth="1"/>
    <col min="14092" max="14092" width="11.7109375" style="153" customWidth="1"/>
    <col min="14093" max="14093" width="0" style="153" hidden="1" customWidth="1"/>
    <col min="14094" max="14094" width="35.140625" style="153" customWidth="1"/>
    <col min="14095" max="14095" width="36.28515625" style="153" customWidth="1"/>
    <col min="14096" max="14328" width="9.140625" style="153"/>
    <col min="14329" max="14329" width="3.5703125" style="153" customWidth="1"/>
    <col min="14330" max="14330" width="25.7109375" style="153" customWidth="1"/>
    <col min="14331" max="14331" width="11.5703125" style="153" customWidth="1"/>
    <col min="14332" max="14332" width="18.42578125" style="153" customWidth="1"/>
    <col min="14333" max="14333" width="10.140625" style="153" customWidth="1"/>
    <col min="14334" max="14334" width="15.5703125" style="153" customWidth="1"/>
    <col min="14335" max="14335" width="16" style="153" customWidth="1"/>
    <col min="14336" max="14336" width="7" style="153" customWidth="1"/>
    <col min="14337" max="14337" width="14.42578125" style="153" customWidth="1"/>
    <col min="14338" max="14338" width="11" style="153" customWidth="1"/>
    <col min="14339" max="14340" width="13.85546875" style="153" customWidth="1"/>
    <col min="14341" max="14341" width="12.140625" style="153" customWidth="1"/>
    <col min="14342" max="14342" width="13.85546875" style="153" customWidth="1"/>
    <col min="14343" max="14343" width="11.5703125" style="153" customWidth="1"/>
    <col min="14344" max="14344" width="15.140625" style="153" customWidth="1"/>
    <col min="14345" max="14345" width="13.85546875" style="153" customWidth="1"/>
    <col min="14346" max="14346" width="10.5703125" style="153" customWidth="1"/>
    <col min="14347" max="14347" width="13.85546875" style="153" customWidth="1"/>
    <col min="14348" max="14348" width="11.7109375" style="153" customWidth="1"/>
    <col min="14349" max="14349" width="0" style="153" hidden="1" customWidth="1"/>
    <col min="14350" max="14350" width="35.140625" style="153" customWidth="1"/>
    <col min="14351" max="14351" width="36.28515625" style="153" customWidth="1"/>
    <col min="14352" max="14584" width="9.140625" style="153"/>
    <col min="14585" max="14585" width="3.5703125" style="153" customWidth="1"/>
    <col min="14586" max="14586" width="25.7109375" style="153" customWidth="1"/>
    <col min="14587" max="14587" width="11.5703125" style="153" customWidth="1"/>
    <col min="14588" max="14588" width="18.42578125" style="153" customWidth="1"/>
    <col min="14589" max="14589" width="10.140625" style="153" customWidth="1"/>
    <col min="14590" max="14590" width="15.5703125" style="153" customWidth="1"/>
    <col min="14591" max="14591" width="16" style="153" customWidth="1"/>
    <col min="14592" max="14592" width="7" style="153" customWidth="1"/>
    <col min="14593" max="14593" width="14.42578125" style="153" customWidth="1"/>
    <col min="14594" max="14594" width="11" style="153" customWidth="1"/>
    <col min="14595" max="14596" width="13.85546875" style="153" customWidth="1"/>
    <col min="14597" max="14597" width="12.140625" style="153" customWidth="1"/>
    <col min="14598" max="14598" width="13.85546875" style="153" customWidth="1"/>
    <col min="14599" max="14599" width="11.5703125" style="153" customWidth="1"/>
    <col min="14600" max="14600" width="15.140625" style="153" customWidth="1"/>
    <col min="14601" max="14601" width="13.85546875" style="153" customWidth="1"/>
    <col min="14602" max="14602" width="10.5703125" style="153" customWidth="1"/>
    <col min="14603" max="14603" width="13.85546875" style="153" customWidth="1"/>
    <col min="14604" max="14604" width="11.7109375" style="153" customWidth="1"/>
    <col min="14605" max="14605" width="0" style="153" hidden="1" customWidth="1"/>
    <col min="14606" max="14606" width="35.140625" style="153" customWidth="1"/>
    <col min="14607" max="14607" width="36.28515625" style="153" customWidth="1"/>
    <col min="14608" max="14840" width="9.140625" style="153"/>
    <col min="14841" max="14841" width="3.5703125" style="153" customWidth="1"/>
    <col min="14842" max="14842" width="25.7109375" style="153" customWidth="1"/>
    <col min="14843" max="14843" width="11.5703125" style="153" customWidth="1"/>
    <col min="14844" max="14844" width="18.42578125" style="153" customWidth="1"/>
    <col min="14845" max="14845" width="10.140625" style="153" customWidth="1"/>
    <col min="14846" max="14846" width="15.5703125" style="153" customWidth="1"/>
    <col min="14847" max="14847" width="16" style="153" customWidth="1"/>
    <col min="14848" max="14848" width="7" style="153" customWidth="1"/>
    <col min="14849" max="14849" width="14.42578125" style="153" customWidth="1"/>
    <col min="14850" max="14850" width="11" style="153" customWidth="1"/>
    <col min="14851" max="14852" width="13.85546875" style="153" customWidth="1"/>
    <col min="14853" max="14853" width="12.140625" style="153" customWidth="1"/>
    <col min="14854" max="14854" width="13.85546875" style="153" customWidth="1"/>
    <col min="14855" max="14855" width="11.5703125" style="153" customWidth="1"/>
    <col min="14856" max="14856" width="15.140625" style="153" customWidth="1"/>
    <col min="14857" max="14857" width="13.85546875" style="153" customWidth="1"/>
    <col min="14858" max="14858" width="10.5703125" style="153" customWidth="1"/>
    <col min="14859" max="14859" width="13.85546875" style="153" customWidth="1"/>
    <col min="14860" max="14860" width="11.7109375" style="153" customWidth="1"/>
    <col min="14861" max="14861" width="0" style="153" hidden="1" customWidth="1"/>
    <col min="14862" max="14862" width="35.140625" style="153" customWidth="1"/>
    <col min="14863" max="14863" width="36.28515625" style="153" customWidth="1"/>
    <col min="14864" max="15096" width="9.140625" style="153"/>
    <col min="15097" max="15097" width="3.5703125" style="153" customWidth="1"/>
    <col min="15098" max="15098" width="25.7109375" style="153" customWidth="1"/>
    <col min="15099" max="15099" width="11.5703125" style="153" customWidth="1"/>
    <col min="15100" max="15100" width="18.42578125" style="153" customWidth="1"/>
    <col min="15101" max="15101" width="10.140625" style="153" customWidth="1"/>
    <col min="15102" max="15102" width="15.5703125" style="153" customWidth="1"/>
    <col min="15103" max="15103" width="16" style="153" customWidth="1"/>
    <col min="15104" max="15104" width="7" style="153" customWidth="1"/>
    <col min="15105" max="15105" width="14.42578125" style="153" customWidth="1"/>
    <col min="15106" max="15106" width="11" style="153" customWidth="1"/>
    <col min="15107" max="15108" width="13.85546875" style="153" customWidth="1"/>
    <col min="15109" max="15109" width="12.140625" style="153" customWidth="1"/>
    <col min="15110" max="15110" width="13.85546875" style="153" customWidth="1"/>
    <col min="15111" max="15111" width="11.5703125" style="153" customWidth="1"/>
    <col min="15112" max="15112" width="15.140625" style="153" customWidth="1"/>
    <col min="15113" max="15113" width="13.85546875" style="153" customWidth="1"/>
    <col min="15114" max="15114" width="10.5703125" style="153" customWidth="1"/>
    <col min="15115" max="15115" width="13.85546875" style="153" customWidth="1"/>
    <col min="15116" max="15116" width="11.7109375" style="153" customWidth="1"/>
    <col min="15117" max="15117" width="0" style="153" hidden="1" customWidth="1"/>
    <col min="15118" max="15118" width="35.140625" style="153" customWidth="1"/>
    <col min="15119" max="15119" width="36.28515625" style="153" customWidth="1"/>
    <col min="15120" max="15352" width="9.140625" style="153"/>
    <col min="15353" max="15353" width="3.5703125" style="153" customWidth="1"/>
    <col min="15354" max="15354" width="25.7109375" style="153" customWidth="1"/>
    <col min="15355" max="15355" width="11.5703125" style="153" customWidth="1"/>
    <col min="15356" max="15356" width="18.42578125" style="153" customWidth="1"/>
    <col min="15357" max="15357" width="10.140625" style="153" customWidth="1"/>
    <col min="15358" max="15358" width="15.5703125" style="153" customWidth="1"/>
    <col min="15359" max="15359" width="16" style="153" customWidth="1"/>
    <col min="15360" max="15360" width="7" style="153" customWidth="1"/>
    <col min="15361" max="15361" width="14.42578125" style="153" customWidth="1"/>
    <col min="15362" max="15362" width="11" style="153" customWidth="1"/>
    <col min="15363" max="15364" width="13.85546875" style="153" customWidth="1"/>
    <col min="15365" max="15365" width="12.140625" style="153" customWidth="1"/>
    <col min="15366" max="15366" width="13.85546875" style="153" customWidth="1"/>
    <col min="15367" max="15367" width="11.5703125" style="153" customWidth="1"/>
    <col min="15368" max="15368" width="15.140625" style="153" customWidth="1"/>
    <col min="15369" max="15369" width="13.85546875" style="153" customWidth="1"/>
    <col min="15370" max="15370" width="10.5703125" style="153" customWidth="1"/>
    <col min="15371" max="15371" width="13.85546875" style="153" customWidth="1"/>
    <col min="15372" max="15372" width="11.7109375" style="153" customWidth="1"/>
    <col min="15373" max="15373" width="0" style="153" hidden="1" customWidth="1"/>
    <col min="15374" max="15374" width="35.140625" style="153" customWidth="1"/>
    <col min="15375" max="15375" width="36.28515625" style="153" customWidth="1"/>
    <col min="15376" max="15608" width="9.140625" style="153"/>
    <col min="15609" max="15609" width="3.5703125" style="153" customWidth="1"/>
    <col min="15610" max="15610" width="25.7109375" style="153" customWidth="1"/>
    <col min="15611" max="15611" width="11.5703125" style="153" customWidth="1"/>
    <col min="15612" max="15612" width="18.42578125" style="153" customWidth="1"/>
    <col min="15613" max="15613" width="10.140625" style="153" customWidth="1"/>
    <col min="15614" max="15614" width="15.5703125" style="153" customWidth="1"/>
    <col min="15615" max="15615" width="16" style="153" customWidth="1"/>
    <col min="15616" max="15616" width="7" style="153" customWidth="1"/>
    <col min="15617" max="15617" width="14.42578125" style="153" customWidth="1"/>
    <col min="15618" max="15618" width="11" style="153" customWidth="1"/>
    <col min="15619" max="15620" width="13.85546875" style="153" customWidth="1"/>
    <col min="15621" max="15621" width="12.140625" style="153" customWidth="1"/>
    <col min="15622" max="15622" width="13.85546875" style="153" customWidth="1"/>
    <col min="15623" max="15623" width="11.5703125" style="153" customWidth="1"/>
    <col min="15624" max="15624" width="15.140625" style="153" customWidth="1"/>
    <col min="15625" max="15625" width="13.85546875" style="153" customWidth="1"/>
    <col min="15626" max="15626" width="10.5703125" style="153" customWidth="1"/>
    <col min="15627" max="15627" width="13.85546875" style="153" customWidth="1"/>
    <col min="15628" max="15628" width="11.7109375" style="153" customWidth="1"/>
    <col min="15629" max="15629" width="0" style="153" hidden="1" customWidth="1"/>
    <col min="15630" max="15630" width="35.140625" style="153" customWidth="1"/>
    <col min="15631" max="15631" width="36.28515625" style="153" customWidth="1"/>
    <col min="15632" max="15864" width="9.140625" style="153"/>
    <col min="15865" max="15865" width="3.5703125" style="153" customWidth="1"/>
    <col min="15866" max="15866" width="25.7109375" style="153" customWidth="1"/>
    <col min="15867" max="15867" width="11.5703125" style="153" customWidth="1"/>
    <col min="15868" max="15868" width="18.42578125" style="153" customWidth="1"/>
    <col min="15869" max="15869" width="10.140625" style="153" customWidth="1"/>
    <col min="15870" max="15870" width="15.5703125" style="153" customWidth="1"/>
    <col min="15871" max="15871" width="16" style="153" customWidth="1"/>
    <col min="15872" max="15872" width="7" style="153" customWidth="1"/>
    <col min="15873" max="15873" width="14.42578125" style="153" customWidth="1"/>
    <col min="15874" max="15874" width="11" style="153" customWidth="1"/>
    <col min="15875" max="15876" width="13.85546875" style="153" customWidth="1"/>
    <col min="15877" max="15877" width="12.140625" style="153" customWidth="1"/>
    <col min="15878" max="15878" width="13.85546875" style="153" customWidth="1"/>
    <col min="15879" max="15879" width="11.5703125" style="153" customWidth="1"/>
    <col min="15880" max="15880" width="15.140625" style="153" customWidth="1"/>
    <col min="15881" max="15881" width="13.85546875" style="153" customWidth="1"/>
    <col min="15882" max="15882" width="10.5703125" style="153" customWidth="1"/>
    <col min="15883" max="15883" width="13.85546875" style="153" customWidth="1"/>
    <col min="15884" max="15884" width="11.7109375" style="153" customWidth="1"/>
    <col min="15885" max="15885" width="0" style="153" hidden="1" customWidth="1"/>
    <col min="15886" max="15886" width="35.140625" style="153" customWidth="1"/>
    <col min="15887" max="15887" width="36.28515625" style="153" customWidth="1"/>
    <col min="15888" max="16120" width="9.140625" style="153"/>
    <col min="16121" max="16121" width="3.5703125" style="153" customWidth="1"/>
    <col min="16122" max="16122" width="25.7109375" style="153" customWidth="1"/>
    <col min="16123" max="16123" width="11.5703125" style="153" customWidth="1"/>
    <col min="16124" max="16124" width="18.42578125" style="153" customWidth="1"/>
    <col min="16125" max="16125" width="10.140625" style="153" customWidth="1"/>
    <col min="16126" max="16126" width="15.5703125" style="153" customWidth="1"/>
    <col min="16127" max="16127" width="16" style="153" customWidth="1"/>
    <col min="16128" max="16128" width="7" style="153" customWidth="1"/>
    <col min="16129" max="16129" width="14.42578125" style="153" customWidth="1"/>
    <col min="16130" max="16130" width="11" style="153" customWidth="1"/>
    <col min="16131" max="16132" width="13.85546875" style="153" customWidth="1"/>
    <col min="16133" max="16133" width="12.140625" style="153" customWidth="1"/>
    <col min="16134" max="16134" width="13.85546875" style="153" customWidth="1"/>
    <col min="16135" max="16135" width="11.5703125" style="153" customWidth="1"/>
    <col min="16136" max="16136" width="15.140625" style="153" customWidth="1"/>
    <col min="16137" max="16137" width="13.85546875" style="153" customWidth="1"/>
    <col min="16138" max="16138" width="10.5703125" style="153" customWidth="1"/>
    <col min="16139" max="16139" width="13.85546875" style="153" customWidth="1"/>
    <col min="16140" max="16140" width="11.7109375" style="153" customWidth="1"/>
    <col min="16141" max="16141" width="0" style="153" hidden="1" customWidth="1"/>
    <col min="16142" max="16142" width="35.140625" style="153" customWidth="1"/>
    <col min="16143" max="16143" width="36.28515625" style="153" customWidth="1"/>
    <col min="16144" max="16384" width="9.140625" style="153"/>
  </cols>
  <sheetData>
    <row r="1" spans="1:15">
      <c r="M1" s="155" t="s">
        <v>280</v>
      </c>
    </row>
    <row r="2" spans="1:15">
      <c r="O2" s="155" t="s">
        <v>303</v>
      </c>
    </row>
    <row r="3" spans="1:15">
      <c r="A3" s="452" t="s">
        <v>291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>
      <c r="A4" s="453" t="s">
        <v>440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>
      <c r="G5" s="155"/>
      <c r="H5" s="155"/>
      <c r="I5" s="155"/>
      <c r="J5" s="155"/>
      <c r="K5" s="155"/>
      <c r="L5" s="155"/>
    </row>
    <row r="6" spans="1:15" ht="32.450000000000003" customHeight="1">
      <c r="A6" s="454" t="s">
        <v>0</v>
      </c>
      <c r="B6" s="455" t="s">
        <v>301</v>
      </c>
      <c r="C6" s="449" t="s">
        <v>315</v>
      </c>
      <c r="D6" s="455" t="s">
        <v>40</v>
      </c>
      <c r="E6" s="456" t="s">
        <v>299</v>
      </c>
      <c r="F6" s="456"/>
      <c r="G6" s="457"/>
      <c r="H6" s="457" t="s">
        <v>281</v>
      </c>
      <c r="I6" s="458"/>
      <c r="J6" s="458"/>
      <c r="K6" s="458"/>
      <c r="L6" s="459"/>
      <c r="M6" s="156"/>
      <c r="N6" s="456" t="s">
        <v>282</v>
      </c>
      <c r="O6" s="456"/>
    </row>
    <row r="7" spans="1:15" ht="13.15" customHeight="1">
      <c r="A7" s="454"/>
      <c r="B7" s="455"/>
      <c r="C7" s="449"/>
      <c r="D7" s="455"/>
      <c r="E7" s="456" t="s">
        <v>292</v>
      </c>
      <c r="F7" s="456" t="s">
        <v>283</v>
      </c>
      <c r="G7" s="457" t="s">
        <v>284</v>
      </c>
      <c r="H7" s="462" t="s">
        <v>293</v>
      </c>
      <c r="I7" s="462" t="s">
        <v>294</v>
      </c>
      <c r="J7" s="462" t="s">
        <v>295</v>
      </c>
      <c r="K7" s="460" t="s">
        <v>296</v>
      </c>
      <c r="L7" s="460" t="s">
        <v>285</v>
      </c>
      <c r="M7" s="157"/>
      <c r="N7" s="456" t="s">
        <v>286</v>
      </c>
      <c r="O7" s="456" t="s">
        <v>287</v>
      </c>
    </row>
    <row r="8" spans="1:15" ht="80.45" customHeight="1">
      <c r="A8" s="454"/>
      <c r="B8" s="455"/>
      <c r="C8" s="449"/>
      <c r="D8" s="455"/>
      <c r="E8" s="456"/>
      <c r="F8" s="456"/>
      <c r="G8" s="457"/>
      <c r="H8" s="463"/>
      <c r="I8" s="464"/>
      <c r="J8" s="464"/>
      <c r="K8" s="461"/>
      <c r="L8" s="461"/>
      <c r="M8" s="158"/>
      <c r="N8" s="456"/>
      <c r="O8" s="456"/>
    </row>
    <row r="9" spans="1:15">
      <c r="A9" s="159">
        <v>1</v>
      </c>
      <c r="B9" s="159">
        <v>2</v>
      </c>
      <c r="C9" s="160">
        <v>3</v>
      </c>
      <c r="D9" s="161">
        <v>4</v>
      </c>
      <c r="E9" s="249">
        <v>6</v>
      </c>
      <c r="F9" s="249">
        <v>7</v>
      </c>
      <c r="G9" s="249">
        <v>8</v>
      </c>
      <c r="H9" s="159">
        <v>9</v>
      </c>
      <c r="I9" s="159">
        <v>10</v>
      </c>
      <c r="J9" s="159">
        <v>11</v>
      </c>
      <c r="K9" s="159">
        <v>12</v>
      </c>
      <c r="L9" s="159">
        <v>13</v>
      </c>
      <c r="M9" s="159">
        <v>21</v>
      </c>
      <c r="N9" s="159">
        <v>14</v>
      </c>
      <c r="O9" s="159">
        <v>15</v>
      </c>
    </row>
    <row r="10" spans="1:15" ht="13.15" customHeight="1">
      <c r="A10" s="473" t="s">
        <v>302</v>
      </c>
      <c r="B10" s="473"/>
      <c r="C10" s="474"/>
      <c r="D10" s="162" t="s">
        <v>41</v>
      </c>
      <c r="E10" s="163">
        <f t="shared" ref="E10:F10" si="0">E11+E12+E13+E14</f>
        <v>5252.75</v>
      </c>
      <c r="F10" s="163">
        <f t="shared" si="0"/>
        <v>0</v>
      </c>
      <c r="G10" s="164">
        <f>F10/E10*100</f>
        <v>0</v>
      </c>
      <c r="H10" s="470" t="s">
        <v>288</v>
      </c>
      <c r="I10" s="470" t="s">
        <v>288</v>
      </c>
      <c r="J10" s="470" t="s">
        <v>288</v>
      </c>
      <c r="K10" s="470" t="s">
        <v>288</v>
      </c>
      <c r="L10" s="470" t="s">
        <v>288</v>
      </c>
      <c r="M10" s="465"/>
      <c r="N10" s="466"/>
      <c r="O10" s="466"/>
    </row>
    <row r="11" spans="1:15" ht="25.5">
      <c r="A11" s="473"/>
      <c r="B11" s="473"/>
      <c r="C11" s="475"/>
      <c r="D11" s="162" t="s">
        <v>37</v>
      </c>
      <c r="E11" s="163">
        <f>E17</f>
        <v>1635.8</v>
      </c>
      <c r="F11" s="163">
        <f>F17</f>
        <v>0</v>
      </c>
      <c r="G11" s="164">
        <f t="shared" ref="G11:G14" si="1">F11/E11*100</f>
        <v>0</v>
      </c>
      <c r="H11" s="471"/>
      <c r="I11" s="471"/>
      <c r="J11" s="471"/>
      <c r="K11" s="471"/>
      <c r="L11" s="471"/>
      <c r="M11" s="465"/>
      <c r="N11" s="467"/>
      <c r="O11" s="467"/>
    </row>
    <row r="12" spans="1:15" ht="25.5">
      <c r="A12" s="473"/>
      <c r="B12" s="473"/>
      <c r="C12" s="475"/>
      <c r="D12" s="165" t="s">
        <v>2</v>
      </c>
      <c r="E12" s="163">
        <f t="shared" ref="E12:F14" si="2">E18</f>
        <v>2566.4</v>
      </c>
      <c r="F12" s="163">
        <f t="shared" si="2"/>
        <v>0</v>
      </c>
      <c r="G12" s="164">
        <f t="shared" si="1"/>
        <v>0</v>
      </c>
      <c r="H12" s="471"/>
      <c r="I12" s="471"/>
      <c r="J12" s="471"/>
      <c r="K12" s="471"/>
      <c r="L12" s="471"/>
      <c r="M12" s="465"/>
      <c r="N12" s="467"/>
      <c r="O12" s="467"/>
    </row>
    <row r="13" spans="1:15" ht="13.15" customHeight="1">
      <c r="A13" s="473"/>
      <c r="B13" s="473"/>
      <c r="C13" s="475"/>
      <c r="D13" s="165" t="s">
        <v>43</v>
      </c>
      <c r="E13" s="163">
        <f t="shared" si="2"/>
        <v>1050.55</v>
      </c>
      <c r="F13" s="163">
        <f t="shared" si="2"/>
        <v>0</v>
      </c>
      <c r="G13" s="164">
        <f t="shared" si="1"/>
        <v>0</v>
      </c>
      <c r="H13" s="471"/>
      <c r="I13" s="471"/>
      <c r="J13" s="471"/>
      <c r="K13" s="471"/>
      <c r="L13" s="471"/>
      <c r="M13" s="465"/>
      <c r="N13" s="467"/>
      <c r="O13" s="467"/>
    </row>
    <row r="14" spans="1:15" ht="25.5">
      <c r="A14" s="473"/>
      <c r="B14" s="473"/>
      <c r="C14" s="476"/>
      <c r="D14" s="165" t="s">
        <v>267</v>
      </c>
      <c r="E14" s="163">
        <f t="shared" si="2"/>
        <v>0</v>
      </c>
      <c r="F14" s="163">
        <f t="shared" si="2"/>
        <v>0</v>
      </c>
      <c r="G14" s="164" t="e">
        <f t="shared" si="1"/>
        <v>#DIV/0!</v>
      </c>
      <c r="H14" s="472"/>
      <c r="I14" s="472"/>
      <c r="J14" s="472"/>
      <c r="K14" s="472"/>
      <c r="L14" s="472"/>
      <c r="M14" s="465"/>
      <c r="N14" s="468"/>
      <c r="O14" s="468"/>
    </row>
    <row r="15" spans="1:15">
      <c r="A15" s="469" t="s">
        <v>36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166"/>
      <c r="O15" s="166"/>
    </row>
    <row r="16" spans="1:15" ht="56.45" customHeight="1">
      <c r="A16" s="425">
        <v>1</v>
      </c>
      <c r="B16" s="448" t="s">
        <v>434</v>
      </c>
      <c r="C16" s="449"/>
      <c r="D16" s="167" t="s">
        <v>41</v>
      </c>
      <c r="E16" s="163">
        <f>SUM(E17:E19)</f>
        <v>5252.75</v>
      </c>
      <c r="F16" s="163">
        <f>SUM(F17:F19)</f>
        <v>0</v>
      </c>
      <c r="G16" s="163">
        <f t="shared" ref="G16:G19" si="3">F16/E16*100</f>
        <v>0</v>
      </c>
      <c r="H16" s="422" t="s">
        <v>435</v>
      </c>
      <c r="I16" s="439" t="s">
        <v>436</v>
      </c>
      <c r="J16" s="477">
        <v>30</v>
      </c>
      <c r="K16" s="478">
        <v>20</v>
      </c>
      <c r="L16" s="479">
        <f>K16/J16</f>
        <v>0.66666666666666663</v>
      </c>
      <c r="M16" s="440"/>
      <c r="N16" s="422"/>
      <c r="O16" s="422"/>
    </row>
    <row r="17" spans="1:56" ht="56.45" customHeight="1">
      <c r="A17" s="425"/>
      <c r="B17" s="448"/>
      <c r="C17" s="449"/>
      <c r="D17" s="167" t="s">
        <v>37</v>
      </c>
      <c r="E17" s="163">
        <v>1635.8</v>
      </c>
      <c r="F17" s="163">
        <f>'[1]Финансирование '!F352</f>
        <v>0</v>
      </c>
      <c r="G17" s="163">
        <f t="shared" si="3"/>
        <v>0</v>
      </c>
      <c r="H17" s="432"/>
      <c r="I17" s="439"/>
      <c r="J17" s="477"/>
      <c r="K17" s="478"/>
      <c r="L17" s="479"/>
      <c r="M17" s="440"/>
      <c r="N17" s="432"/>
      <c r="O17" s="432"/>
    </row>
    <row r="18" spans="1:56" ht="84" customHeight="1">
      <c r="A18" s="425"/>
      <c r="B18" s="448"/>
      <c r="C18" s="449"/>
      <c r="D18" s="168" t="s">
        <v>2</v>
      </c>
      <c r="E18" s="163">
        <v>2566.4</v>
      </c>
      <c r="F18" s="163">
        <f>'[1]Финансирование '!F353</f>
        <v>0</v>
      </c>
      <c r="G18" s="163">
        <f t="shared" si="3"/>
        <v>0</v>
      </c>
      <c r="H18" s="432"/>
      <c r="I18" s="250" t="s">
        <v>437</v>
      </c>
      <c r="J18" s="248">
        <v>1</v>
      </c>
      <c r="K18" s="209">
        <v>0</v>
      </c>
      <c r="L18" s="209">
        <f t="shared" ref="L18:L19" si="4">K18/J18*100</f>
        <v>0</v>
      </c>
      <c r="M18" s="440"/>
      <c r="N18" s="432"/>
      <c r="O18" s="432"/>
    </row>
    <row r="19" spans="1:56" ht="56.45" customHeight="1">
      <c r="A19" s="425"/>
      <c r="B19" s="448"/>
      <c r="C19" s="449"/>
      <c r="D19" s="168" t="s">
        <v>43</v>
      </c>
      <c r="E19" s="163">
        <v>1050.55</v>
      </c>
      <c r="F19" s="163">
        <f>'[1]Финансирование '!F354</f>
        <v>0</v>
      </c>
      <c r="G19" s="163">
        <f t="shared" si="3"/>
        <v>0</v>
      </c>
      <c r="H19" s="432"/>
      <c r="I19" s="450" t="s">
        <v>438</v>
      </c>
      <c r="J19" s="422">
        <v>90</v>
      </c>
      <c r="K19" s="422">
        <v>0</v>
      </c>
      <c r="L19" s="437">
        <f t="shared" si="4"/>
        <v>0</v>
      </c>
      <c r="M19" s="440"/>
      <c r="N19" s="432"/>
      <c r="O19" s="432"/>
    </row>
    <row r="20" spans="1:56" ht="66.75" customHeight="1">
      <c r="A20" s="425"/>
      <c r="B20" s="448"/>
      <c r="C20" s="449"/>
      <c r="D20" s="168" t="s">
        <v>267</v>
      </c>
      <c r="E20" s="163">
        <v>0</v>
      </c>
      <c r="F20" s="163">
        <v>0</v>
      </c>
      <c r="G20" s="163">
        <v>0</v>
      </c>
      <c r="H20" s="433"/>
      <c r="I20" s="451"/>
      <c r="J20" s="433"/>
      <c r="K20" s="433"/>
      <c r="L20" s="438"/>
      <c r="M20" s="209"/>
      <c r="N20" s="433"/>
      <c r="O20" s="433"/>
    </row>
    <row r="21" spans="1:56" ht="32.25" customHeight="1">
      <c r="A21" s="425">
        <v>1</v>
      </c>
      <c r="B21" s="426" t="s">
        <v>442</v>
      </c>
      <c r="C21" s="429"/>
      <c r="D21" s="486" t="s">
        <v>41</v>
      </c>
      <c r="E21" s="258">
        <f>SUM(E22:E25)</f>
        <v>0</v>
      </c>
      <c r="F21" s="258">
        <f>SUM(F22:F25)</f>
        <v>0</v>
      </c>
      <c r="G21" s="164"/>
      <c r="H21" s="422">
        <v>1</v>
      </c>
      <c r="I21" s="422" t="s">
        <v>443</v>
      </c>
      <c r="J21" s="422">
        <v>0.02</v>
      </c>
      <c r="K21" s="422">
        <v>4.7270000000000003E-3</v>
      </c>
      <c r="L21" s="434">
        <v>23.6</v>
      </c>
      <c r="M21" s="259"/>
      <c r="N21" s="422"/>
      <c r="O21" s="422"/>
    </row>
    <row r="22" spans="1:56" ht="25.5">
      <c r="A22" s="425"/>
      <c r="B22" s="427"/>
      <c r="C22" s="430"/>
      <c r="D22" s="167" t="s">
        <v>37</v>
      </c>
      <c r="E22" s="258">
        <v>0</v>
      </c>
      <c r="F22" s="258">
        <v>0</v>
      </c>
      <c r="G22" s="164"/>
      <c r="H22" s="432"/>
      <c r="I22" s="432"/>
      <c r="J22" s="432"/>
      <c r="K22" s="432"/>
      <c r="L22" s="435"/>
      <c r="M22" s="259"/>
      <c r="N22" s="423"/>
      <c r="O22" s="423"/>
    </row>
    <row r="23" spans="1:56" ht="38.25">
      <c r="A23" s="425"/>
      <c r="B23" s="427"/>
      <c r="C23" s="430"/>
      <c r="D23" s="168" t="s">
        <v>444</v>
      </c>
      <c r="E23" s="258">
        <v>0</v>
      </c>
      <c r="F23" s="257">
        <v>0</v>
      </c>
      <c r="G23" s="164"/>
      <c r="H23" s="432"/>
      <c r="I23" s="432"/>
      <c r="J23" s="432"/>
      <c r="K23" s="432"/>
      <c r="L23" s="435"/>
      <c r="M23" s="259"/>
      <c r="N23" s="423"/>
      <c r="O23" s="423"/>
    </row>
    <row r="24" spans="1:56" ht="13.15" customHeight="1">
      <c r="A24" s="425"/>
      <c r="B24" s="427"/>
      <c r="C24" s="430"/>
      <c r="D24" s="168" t="s">
        <v>43</v>
      </c>
      <c r="E24" s="258">
        <v>0</v>
      </c>
      <c r="F24" s="257">
        <v>0</v>
      </c>
      <c r="G24" s="164"/>
      <c r="H24" s="432"/>
      <c r="I24" s="432"/>
      <c r="J24" s="432"/>
      <c r="K24" s="432"/>
      <c r="L24" s="435"/>
      <c r="M24" s="259"/>
      <c r="N24" s="423"/>
      <c r="O24" s="423"/>
    </row>
    <row r="25" spans="1:56" s="259" customFormat="1" ht="25.5">
      <c r="A25" s="425"/>
      <c r="B25" s="428"/>
      <c r="C25" s="431"/>
      <c r="D25" s="168" t="s">
        <v>267</v>
      </c>
      <c r="E25" s="258">
        <v>0</v>
      </c>
      <c r="F25" s="258">
        <v>0</v>
      </c>
      <c r="G25" s="164"/>
      <c r="H25" s="433"/>
      <c r="I25" s="433"/>
      <c r="J25" s="433"/>
      <c r="K25" s="433"/>
      <c r="L25" s="436"/>
      <c r="N25" s="424"/>
      <c r="O25" s="424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</row>
    <row r="27" spans="1:56" s="169" customFormat="1">
      <c r="A27" s="169" t="s">
        <v>289</v>
      </c>
      <c r="C27" s="170"/>
    </row>
    <row r="28" spans="1:56" s="169" customFormat="1">
      <c r="A28" s="443" t="s">
        <v>297</v>
      </c>
      <c r="B28" s="443"/>
      <c r="C28" s="443"/>
      <c r="D28" s="443"/>
      <c r="E28" s="443"/>
      <c r="F28" s="443"/>
      <c r="G28" s="443"/>
    </row>
    <row r="29" spans="1:56" ht="13.15" customHeight="1">
      <c r="A29" s="444" t="s">
        <v>300</v>
      </c>
      <c r="B29" s="444"/>
      <c r="C29" s="444"/>
      <c r="D29" s="444"/>
      <c r="E29" s="444"/>
      <c r="F29" s="444"/>
      <c r="G29" s="444"/>
    </row>
    <row r="30" spans="1:56">
      <c r="A30" s="171"/>
      <c r="B30" s="171"/>
    </row>
    <row r="31" spans="1:56" s="172" customFormat="1" ht="21.4" customHeight="1">
      <c r="A31" s="445" t="s">
        <v>433</v>
      </c>
      <c r="B31" s="445"/>
      <c r="C31" s="445"/>
      <c r="D31" s="445"/>
      <c r="E31" s="445"/>
      <c r="F31" s="445"/>
      <c r="G31" s="445"/>
      <c r="H31" s="446"/>
      <c r="I31" s="446"/>
      <c r="J31" s="446"/>
      <c r="K31" s="446"/>
      <c r="L31" s="446"/>
      <c r="M31" s="177"/>
      <c r="N31" s="177"/>
      <c r="O31" s="174" t="s">
        <v>290</v>
      </c>
      <c r="P31" s="173"/>
    </row>
    <row r="32" spans="1:56" ht="33.6" customHeight="1">
      <c r="A32" s="447" t="s">
        <v>441</v>
      </c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178"/>
      <c r="M32" s="178"/>
      <c r="N32" s="178"/>
    </row>
    <row r="33" spans="1:14" ht="18.75">
      <c r="A33" s="390"/>
      <c r="B33" s="442"/>
      <c r="C33" s="176"/>
      <c r="D33" s="116"/>
      <c r="E33" s="117"/>
      <c r="F33" s="117"/>
      <c r="G33" s="117"/>
      <c r="H33" s="247"/>
      <c r="I33" s="247"/>
      <c r="J33" s="247"/>
      <c r="K33" s="176"/>
      <c r="L33" s="178"/>
      <c r="M33" s="178"/>
      <c r="N33" s="178"/>
    </row>
    <row r="34" spans="1:14" ht="18.75">
      <c r="A34" s="388"/>
      <c r="B34" s="388"/>
      <c r="C34" s="388"/>
      <c r="D34" s="441"/>
      <c r="E34" s="441"/>
      <c r="F34" s="441"/>
      <c r="G34" s="441"/>
      <c r="H34" s="441"/>
      <c r="I34" s="441"/>
      <c r="J34" s="441"/>
      <c r="K34" s="441"/>
      <c r="L34" s="178"/>
      <c r="M34" s="178"/>
      <c r="N34" s="178"/>
    </row>
  </sheetData>
  <mergeCells count="61">
    <mergeCell ref="E7:E8"/>
    <mergeCell ref="F7:F8"/>
    <mergeCell ref="G7:G8"/>
    <mergeCell ref="L10:L14"/>
    <mergeCell ref="J16:J17"/>
    <mergeCell ref="K16:K17"/>
    <mergeCell ref="L16:L17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A16:A20"/>
    <mergeCell ref="B16:B20"/>
    <mergeCell ref="C16:C20"/>
    <mergeCell ref="I19:I20"/>
    <mergeCell ref="J19:J20"/>
    <mergeCell ref="A34:K34"/>
    <mergeCell ref="A33:B33"/>
    <mergeCell ref="A28:G28"/>
    <mergeCell ref="A29:G29"/>
    <mergeCell ref="A31:L31"/>
    <mergeCell ref="A32:K32"/>
    <mergeCell ref="L19:L20"/>
    <mergeCell ref="H16:H20"/>
    <mergeCell ref="N16:N20"/>
    <mergeCell ref="O16:O20"/>
    <mergeCell ref="I16:I17"/>
    <mergeCell ref="M16:M19"/>
    <mergeCell ref="K19:K20"/>
    <mergeCell ref="N21:N25"/>
    <mergeCell ref="O21:O25"/>
    <mergeCell ref="A21:A25"/>
    <mergeCell ref="B21:B25"/>
    <mergeCell ref="C21:C25"/>
    <mergeCell ref="H21:H25"/>
    <mergeCell ref="I21:I25"/>
    <mergeCell ref="J21:J25"/>
    <mergeCell ref="K21:K25"/>
    <mergeCell ref="L21:L25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2024-05-08T05:51:43Z</dcterms:modified>
</cp:coreProperties>
</file>